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78 - Yvelines\RAMBOUILLET\Z-25057 - COLONNES MONTANTES EST\1 - DCE PHASE 1 TVX ACCOMPAGNEMENT\03 - 20260119 Rendu final\"/>
    </mc:Choice>
  </mc:AlternateContent>
  <xr:revisionPtr revIDLastSave="0" documentId="8_{56D4DAFD-D638-4F7A-B2D4-37611998D940}" xr6:coauthVersionLast="47" xr6:coauthVersionMax="47" xr10:uidLastSave="{00000000-0000-0000-0000-000000000000}"/>
  <bookViews>
    <workbookView xWindow="2460" yWindow="612" windowWidth="17280" windowHeight="1146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97" i="3" l="1"/>
  <c r="AA8" i="3"/>
  <c r="G103" i="2"/>
  <c r="K91" i="2"/>
  <c r="K86" i="2"/>
  <c r="K84" i="2"/>
  <c r="K79" i="2"/>
  <c r="K74" i="2"/>
  <c r="K72" i="2"/>
  <c r="K67" i="2"/>
  <c r="K65" i="2"/>
  <c r="K60" i="2"/>
  <c r="K58" i="2"/>
  <c r="K56" i="2"/>
  <c r="K54" i="2"/>
  <c r="K49" i="2"/>
  <c r="K47" i="2"/>
  <c r="K42" i="2"/>
  <c r="K39" i="2"/>
  <c r="G108" i="2" s="1"/>
  <c r="K37" i="2"/>
  <c r="G31" i="2"/>
  <c r="G30" i="2"/>
  <c r="G32" i="2" s="1"/>
  <c r="K24" i="2"/>
  <c r="K22" i="2"/>
  <c r="K17" i="2"/>
  <c r="K10" i="2"/>
  <c r="G85" i="1"/>
  <c r="G83" i="1"/>
  <c r="G81" i="1"/>
  <c r="G79" i="1"/>
  <c r="E71" i="1"/>
  <c r="E66" i="1"/>
  <c r="E62" i="1"/>
  <c r="E20" i="1"/>
  <c r="E11" i="1"/>
  <c r="G97" i="2" l="1"/>
  <c r="G104" i="2"/>
  <c r="G107" i="2"/>
  <c r="G109" i="2" s="1"/>
  <c r="AA1" i="3" s="1"/>
  <c r="G98" i="2"/>
  <c r="AA3" i="3" l="1"/>
  <c r="AA33" i="3"/>
  <c r="AA37" i="3"/>
  <c r="AA4" i="3"/>
  <c r="G99" i="2"/>
  <c r="AA32" i="3" l="1"/>
  <c r="AA15" i="3"/>
  <c r="AA16" i="3" s="1"/>
  <c r="AA9" i="3"/>
  <c r="AA5" i="3"/>
  <c r="AA42" i="3"/>
  <c r="AA12" i="3"/>
  <c r="AA27" i="3"/>
  <c r="AA6" i="3"/>
  <c r="AA94" i="3" l="1"/>
  <c r="AA90" i="3" s="1"/>
  <c r="AA11" i="3"/>
  <c r="AA38" i="3"/>
  <c r="AA21" i="3"/>
  <c r="AA41" i="3"/>
  <c r="AA23" i="3"/>
  <c r="AA24" i="3"/>
  <c r="AA13" i="3"/>
  <c r="AA14" i="3" s="1"/>
  <c r="AA7" i="3"/>
  <c r="AA17" i="3"/>
  <c r="AA82" i="3" s="1"/>
  <c r="AA18" i="3"/>
  <c r="AA47" i="3"/>
  <c r="AA46" i="3"/>
  <c r="AA29" i="3"/>
  <c r="AA28" i="3"/>
  <c r="AA30" i="3" l="1"/>
  <c r="AA86" i="3"/>
  <c r="AA81" i="3" s="1"/>
  <c r="AA74" i="3" s="1"/>
  <c r="AA66" i="3" s="1"/>
  <c r="AA58" i="3" s="1"/>
  <c r="AA48" i="3" s="1"/>
  <c r="AA96" i="3"/>
  <c r="AA79" i="3"/>
  <c r="AA92" i="3"/>
  <c r="AA88" i="3" s="1"/>
  <c r="AA84" i="3" s="1"/>
  <c r="AA78" i="3" s="1"/>
  <c r="AA70" i="3" s="1"/>
  <c r="AA62" i="3" s="1"/>
  <c r="AA54" i="3" s="1"/>
  <c r="AA75" i="3"/>
  <c r="AA67" i="3" s="1"/>
  <c r="AA59" i="3" s="1"/>
  <c r="AA49" i="3" s="1"/>
  <c r="AA31" i="3" s="1"/>
  <c r="AA50" i="3"/>
  <c r="AA34" i="3"/>
  <c r="AA43" i="3"/>
  <c r="AA22" i="3"/>
  <c r="AA71" i="3" s="1"/>
  <c r="AA63" i="3" s="1"/>
  <c r="AA55" i="3" s="1"/>
  <c r="AA40" i="3" s="1"/>
  <c r="AA19" i="3"/>
  <c r="AA73" i="3"/>
  <c r="AA65" i="3"/>
  <c r="AA57" i="3" s="1"/>
  <c r="AA45" i="3" s="1"/>
  <c r="AA26" i="3" s="1"/>
  <c r="AA93" i="3"/>
  <c r="AA89" i="3"/>
  <c r="AA85" i="3" s="1"/>
  <c r="AA80" i="3" s="1"/>
  <c r="AA72" i="3" s="1"/>
  <c r="AA64" i="3" s="1"/>
  <c r="AA56" i="3" s="1"/>
  <c r="AA44" i="3" s="1"/>
  <c r="AA10" i="3"/>
  <c r="AA95" i="3" l="1"/>
  <c r="AA91" i="3"/>
  <c r="AA35" i="3" s="1"/>
  <c r="AA20" i="3"/>
  <c r="AA77" i="3" s="1"/>
  <c r="AA25" i="3"/>
  <c r="AA87" i="3"/>
  <c r="AA83" i="3"/>
  <c r="AA76" i="3" s="1"/>
  <c r="AA68" i="3" s="1"/>
  <c r="AA60" i="3" s="1"/>
  <c r="AA52" i="3" s="1"/>
  <c r="AA51" i="3"/>
  <c r="AA39" i="3"/>
  <c r="AA69" i="3" l="1"/>
  <c r="AA61" i="3" s="1"/>
  <c r="AA53" i="3" s="1"/>
  <c r="AA36" i="3" s="1"/>
  <c r="AA98" i="3" s="1"/>
  <c r="AA2" i="3" s="1"/>
  <c r="D112" i="2" s="1"/>
</calcChain>
</file>

<file path=xl/sharedStrings.xml><?xml version="1.0" encoding="utf-8"?>
<sst xmlns="http://schemas.openxmlformats.org/spreadsheetml/2006/main" count="274" uniqueCount="188">
  <si>
    <t>Dossier</t>
  </si>
  <si>
    <t>Date</t>
  </si>
  <si>
    <t>Phase</t>
  </si>
  <si>
    <t>Indice</t>
  </si>
  <si>
    <t>MAÎTRE D'OUVRAGE
CENTRE DES MONUMENTS NATIONAUX</t>
  </si>
  <si>
    <t>MAÎTRE D'OEUVRE : 
    2BDM Architectes - Christophe BATARD ACMH
    60-62 Rue d'Hauteville
    75010 PARIS
    Tél : 01.42.26.84.13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</si>
  <si>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</si>
  <si>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</si>
  <si>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</si>
  <si>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</si>
  <si>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</si>
  <si>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</si>
  <si>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</si>
  <si>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</si>
  <si>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</si>
  <si>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</si>
  <si>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</si>
  <si>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</si>
  <si>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</si>
  <si>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</si>
  <si>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</si>
  <si>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</si>
  <si>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</si>
  <si>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</si>
  <si>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</si>
  <si>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</si>
  <si>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</si>
  <si>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</si>
  <si>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</si>
  <si>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</si>
  <si>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</si>
  <si>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</si>
  <si>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</si>
  <si>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</si>
  <si>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</si>
  <si>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</si>
  <si>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</si>
  <si>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</si>
  <si>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n°1</t>
  </si>
  <si>
    <t>MAÇONNERIE - PLÂTRERIE</t>
  </si>
  <si>
    <t>3.&amp;</t>
  </si>
  <si>
    <t>INSTALLATIONS DE CHANTIER</t>
  </si>
  <si>
    <t>2.1</t>
  </si>
  <si>
    <t>Installations d'une base vie et d'une aire de stockage</t>
  </si>
  <si>
    <t>4.T</t>
  </si>
  <si>
    <t>2.1.1</t>
  </si>
  <si>
    <t xml:space="preserve">Base vie et zone de stockage </t>
  </si>
  <si>
    <t>FT</t>
  </si>
  <si>
    <t>9.M.A</t>
  </si>
  <si>
    <t>9.&amp;</t>
  </si>
  <si>
    <t>2.1.2</t>
  </si>
  <si>
    <t>Clôtures en planches 3 m de hauteur compris portails d'accès (2U)</t>
  </si>
  <si>
    <t>ML</t>
  </si>
  <si>
    <t>4.&amp;</t>
  </si>
  <si>
    <t>2.2</t>
  </si>
  <si>
    <t>Branchements eau et électricité</t>
  </si>
  <si>
    <t>2.2.1</t>
  </si>
  <si>
    <t>Branchements électriques, compris mise en place, entretien, repli en fin de chantier et remise en état</t>
  </si>
  <si>
    <t>2.2.2</t>
  </si>
  <si>
    <t>Branchement eau, compris mise en place, entretien, repli en fin de chantier et remise en état</t>
  </si>
  <si>
    <t>Total H.T. :</t>
  </si>
  <si>
    <t>Total T.V.A. (20%) :</t>
  </si>
  <si>
    <t>Total T.T.C. :</t>
  </si>
  <si>
    <t>TRAVAUX D'ACCOMPAGNEMENT</t>
  </si>
  <si>
    <t>3.T</t>
  </si>
  <si>
    <t>3.1</t>
  </si>
  <si>
    <t>Dépose et démolition</t>
  </si>
  <si>
    <t>3.1.1</t>
  </si>
  <si>
    <t>Dépose en démolition du sanitaire</t>
  </si>
  <si>
    <t>3.1.2</t>
  </si>
  <si>
    <t>Démolition de la paroi</t>
  </si>
  <si>
    <t>9.M.Z</t>
  </si>
  <si>
    <t>3.1.3</t>
  </si>
  <si>
    <t xml:space="preserve">Dépose en démolition de la porte du R+4 </t>
  </si>
  <si>
    <t>3.2</t>
  </si>
  <si>
    <t>Dépose de porte</t>
  </si>
  <si>
    <t>3.2.1</t>
  </si>
  <si>
    <t>Dépose/repose de la porte 2 vantaux du R+2</t>
  </si>
  <si>
    <t>3.2.2</t>
  </si>
  <si>
    <t>Dépose/repose de la porte 1 vantail du R+4</t>
  </si>
  <si>
    <t>3.3</t>
  </si>
  <si>
    <t>Percements</t>
  </si>
  <si>
    <t>3.3.1</t>
  </si>
  <si>
    <t>Percements dans mur de 0,40 cm épais.environ</t>
  </si>
  <si>
    <t>3.3.2</t>
  </si>
  <si>
    <t>Percements dans cloisons de 10 cm épais. environ</t>
  </si>
  <si>
    <t>3.3.4</t>
  </si>
  <si>
    <t>Percements dans mur de 0,90 cm épais.environ</t>
  </si>
  <si>
    <t>3.3.3</t>
  </si>
  <si>
    <t>Percement dans faux plafond</t>
  </si>
  <si>
    <t>3.4</t>
  </si>
  <si>
    <t>Reprise de plâtrerie</t>
  </si>
  <si>
    <t>3.4.1</t>
  </si>
  <si>
    <t>Reprise ponctuelle sur murs et plafonds</t>
  </si>
  <si>
    <t>3.4.2</t>
  </si>
  <si>
    <t>Dépose et reprise d'un plafond plâtre sur lattis (embrasure de la porte de l'escalier en vis)</t>
  </si>
  <si>
    <t>3.5</t>
  </si>
  <si>
    <t>Reprise en peinture</t>
  </si>
  <si>
    <t>3.5.1</t>
  </si>
  <si>
    <t>Reprise en peinture des murs et plafonds</t>
  </si>
  <si>
    <t>3.5.3</t>
  </si>
  <si>
    <t>Peinture sur câbles et goulottes</t>
  </si>
  <si>
    <t>3.6</t>
  </si>
  <si>
    <t>Travaux divers - fourniture et pose d'un luminaire</t>
  </si>
  <si>
    <t>3.6.1</t>
  </si>
  <si>
    <t>Fourniture et pose d'un bras de lumière</t>
  </si>
  <si>
    <t>3.7</t>
  </si>
  <si>
    <t>Travaux en dépenses contrôlées</t>
  </si>
  <si>
    <t>3.7.1</t>
  </si>
  <si>
    <t>Heures d'ouvriers spécialisés</t>
  </si>
  <si>
    <t>H</t>
  </si>
  <si>
    <t>3.7.2</t>
  </si>
  <si>
    <t xml:space="preserve">Heures d'aide ouvriers </t>
  </si>
  <si>
    <t>3.8</t>
  </si>
  <si>
    <t>Dossier des ouvrages exécutés</t>
  </si>
  <si>
    <t>3.8.1</t>
  </si>
  <si>
    <t>RECAPITULATIF
Lot n°1 MAÇONNERIE - PLÂTRERIE</t>
  </si>
  <si>
    <t>RECAPITULATIF DES CHAPITRES</t>
  </si>
  <si>
    <t>2 - INSTALLATIONS DE CHANTIER</t>
  </si>
  <si>
    <t>3 - TRAVAUX D'ACCOMPAGNEMENT</t>
  </si>
  <si>
    <t>Total du lot MAÇONNERIE - PLÂTRERIE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</si>
  <si>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</si>
  <si>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</si>
  <si>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</si>
  <si>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</si>
  <si>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</si>
  <si>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</si>
  <si>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</si>
  <si>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</si>
  <si>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</si>
  <si>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</si>
  <si>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</si>
  <si>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</si>
  <si>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</si>
  <si>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</si>
  <si>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</si>
  <si>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</si>
  <si>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</si>
  <si>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</si>
  <si>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</si>
  <si>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</si>
  <si>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</si>
  <si>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</si>
  <si>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</si>
  <si>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</si>
  <si>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</si>
  <si>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</si>
  <si>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</si>
  <si>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</si>
  <si>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</si>
  <si>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</si>
  <si>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</si>
  <si>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</si>
  <si>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DOMAINE NATIONAL DE RAMBOUILLET
Création de colonnes montantes de distribution des fluides dans l'aile Est
Phase 1 - Exposition 2026</t>
  </si>
  <si>
    <t>Z-25057</t>
  </si>
  <si>
    <t>19/01/2026</t>
  </si>
  <si>
    <t>DCE</t>
  </si>
  <si>
    <t>B</t>
  </si>
  <si>
    <t>78 - RAMBOUILLET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</si>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</sst>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];[Red]\-#,##0.00\ [$€]"/>
    <numFmt numFmtId="165" formatCode="00000"/>
    <numFmt numFmtId="166" formatCode="0#&quot; &quot;##&quot; &quot;##&quot; &quot;##&quot; &quot;##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1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2" fillId="0" borderId="9" xfId="0" applyFont="1" applyBorder="1" applyAlignment="1">
      <alignment horizontal="right" vertical="top" wrapText="1"/>
    </xf>
    <xf numFmtId="3" fontId="12" fillId="0" borderId="9" xfId="0" applyNumberFormat="1" applyFont="1" applyBorder="1" applyAlignment="1">
      <alignment horizontal="right" vertical="top" wrapText="1"/>
    </xf>
    <xf numFmtId="3" fontId="12" fillId="0" borderId="12" xfId="0" applyNumberFormat="1" applyFont="1" applyBorder="1" applyAlignment="1" applyProtection="1">
      <alignment horizontal="right" vertical="top" wrapText="1"/>
      <protection locked="0"/>
    </xf>
    <xf numFmtId="4" fontId="13" fillId="0" borderId="12" xfId="0" applyNumberFormat="1" applyFont="1" applyBorder="1" applyAlignment="1" applyProtection="1">
      <alignment vertical="top" wrapText="1"/>
      <protection locked="0"/>
    </xf>
    <xf numFmtId="4" fontId="13" fillId="0" borderId="9" xfId="0" applyNumberFormat="1" applyFont="1" applyBorder="1" applyAlignment="1">
      <alignment vertical="top" wrapText="1"/>
    </xf>
    <xf numFmtId="10" fontId="6" fillId="0" borderId="0" xfId="0" applyNumberFormat="1" applyFont="1" applyAlignment="1">
      <alignment horizontal="right" vertical="top" wrapText="1"/>
    </xf>
    <xf numFmtId="4" fontId="12" fillId="0" borderId="9" xfId="0" applyNumberFormat="1" applyFont="1" applyBorder="1" applyAlignment="1">
      <alignment horizontal="right" vertical="top" wrapText="1"/>
    </xf>
    <xf numFmtId="4" fontId="12" fillId="0" borderId="12" xfId="0" applyNumberFormat="1" applyFont="1" applyBorder="1" applyAlignment="1" applyProtection="1">
      <alignment horizontal="right" vertical="top" wrapText="1"/>
      <protection locked="0"/>
    </xf>
    <xf numFmtId="0" fontId="17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0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0" fontId="5" fillId="0" borderId="11" xfId="0" applyNumberFormat="1" applyFont="1" applyBorder="1" applyAlignment="1">
      <alignment horizontal="right" vertical="top" wrapText="1"/>
    </xf>
    <xf numFmtId="10" fontId="5" fillId="0" borderId="24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6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0" fillId="0" borderId="0" xfId="0"/>
    <xf numFmtId="0" fontId="14" fillId="0" borderId="2" xfId="0" applyFont="1" applyBorder="1" applyAlignment="1">
      <alignment horizontal="right" vertical="top" wrapText="1"/>
    </xf>
    <xf numFmtId="0" fontId="14" fillId="0" borderId="3" xfId="0" applyFont="1" applyBorder="1" applyAlignment="1">
      <alignment horizontal="right" vertical="top" wrapText="1"/>
    </xf>
    <xf numFmtId="0" fontId="14" fillId="0" borderId="1" xfId="0" applyFont="1" applyBorder="1" applyAlignment="1">
      <alignment vertical="top" wrapText="1"/>
    </xf>
    <xf numFmtId="0" fontId="14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4" fillId="0" borderId="7" xfId="0" applyNumberFormat="1" applyFont="1" applyBorder="1" applyAlignment="1">
      <alignment horizontal="right" vertical="top" wrapText="1"/>
    </xf>
    <xf numFmtId="164" fontId="14" fillId="0" borderId="8" xfId="0" applyNumberFormat="1" applyFont="1" applyBorder="1" applyAlignment="1">
      <alignment horizontal="right" vertical="top" wrapText="1"/>
    </xf>
    <xf numFmtId="0" fontId="14" fillId="0" borderId="6" xfId="0" applyFont="1" applyBorder="1" applyAlignment="1">
      <alignment vertical="top" wrapText="1"/>
    </xf>
    <xf numFmtId="0" fontId="14" fillId="0" borderId="7" xfId="0" applyFont="1" applyBorder="1" applyAlignment="1">
      <alignment vertical="top" wrapText="1"/>
    </xf>
    <xf numFmtId="164" fontId="14" fillId="0" borderId="0" xfId="0" applyNumberFormat="1" applyFont="1" applyAlignment="1">
      <alignment horizontal="right" vertical="top" wrapText="1"/>
    </xf>
    <xf numFmtId="164" fontId="14" fillId="0" borderId="5" xfId="0" applyNumberFormat="1" applyFont="1" applyBorder="1" applyAlignment="1">
      <alignment horizontal="right" vertical="top" wrapText="1"/>
    </xf>
    <xf numFmtId="0" fontId="14" fillId="0" borderId="4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164" fontId="17" fillId="0" borderId="0" xfId="0" applyNumberFormat="1" applyFont="1" applyAlignment="1">
      <alignment horizontal="right"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17" fillId="0" borderId="13" xfId="0" applyFont="1" applyBorder="1" applyAlignment="1">
      <alignment vertical="top" wrapText="1"/>
    </xf>
    <xf numFmtId="0" fontId="17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164" fontId="3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3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8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18" fillId="0" borderId="2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9" xfId="0" applyFont="1" applyBorder="1" applyAlignment="1">
      <alignment vertical="top" wrapText="1"/>
    </xf>
    <xf numFmtId="0" fontId="17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vertical="top" wrapText="1"/>
      <protection locked="0"/>
    </xf>
    <xf numFmtId="165" fontId="5" fillId="0" borderId="12" xfId="0" applyNumberFormat="1" applyFont="1" applyBorder="1" applyAlignment="1" applyProtection="1">
      <alignment vertical="top" wrapText="1"/>
      <protection locked="0"/>
    </xf>
    <xf numFmtId="166" fontId="5" fillId="0" borderId="12" xfId="0" applyNumberFormat="1" applyFont="1" applyBorder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80963</xdr:colOff>
      <xdr:row>27</xdr:row>
      <xdr:rowOff>0</xdr:rowOff>
    </xdr:from>
    <xdr:to>
      <xdr:col>6</xdr:col>
      <xdr:colOff>760060</xdr:colOff>
      <xdr:row>44</xdr:row>
      <xdr:rowOff>114043</xdr:rowOff>
    </xdr:to>
    <xdr:pic>
      <xdr:nvPicPr>
        <xdr:cNvPr id="2" name="Picture 1" descr="{7b9b26e9-5f37-4a2f-a63d-ee393539641a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67163" y="3086100"/>
          <a:ext cx="1536347" cy="2057143"/>
        </a:xfrm>
        <a:prstGeom prst="rect">
          <a:avLst/>
        </a:prstGeom>
      </xdr:spPr>
    </xdr:pic>
    <xdr:clientData/>
  </xdr:twoCellAnchor>
  <xdr:twoCellAnchor editAs="oneCell">
    <xdr:from>
      <xdr:col>1</xdr:col>
      <xdr:colOff>71438</xdr:colOff>
      <xdr:row>79</xdr:row>
      <xdr:rowOff>47625</xdr:rowOff>
    </xdr:from>
    <xdr:to>
      <xdr:col>1</xdr:col>
      <xdr:colOff>599745</xdr:colOff>
      <xdr:row>85</xdr:row>
      <xdr:rowOff>60325</xdr:rowOff>
    </xdr:to>
    <xdr:pic>
      <xdr:nvPicPr>
        <xdr:cNvPr id="3" name="Picture 2" descr="{f666d0ed-dab5-4f86-90f3-d56475b532c8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963" y="9077325"/>
          <a:ext cx="528307" cy="698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7"/>
  <sheetViews>
    <sheetView showGridLines="0" topLeftCell="A16" workbookViewId="0"/>
  </sheetViews>
  <sheetFormatPr baseColWidth="10" defaultColWidth="8.88671875" defaultRowHeight="9" customHeight="1" x14ac:dyDescent="0.3"/>
  <cols>
    <col min="1" max="1" width="0.109375" customWidth="1"/>
    <col min="2" max="2" width="10.109375" customWidth="1"/>
    <col min="3" max="3" width="31.33203125" customWidth="1"/>
    <col min="4" max="4" width="2.33203125" customWidth="1"/>
    <col min="5" max="5" width="14.44140625" customWidth="1"/>
    <col min="6" max="6" width="12.88671875" customWidth="1"/>
    <col min="7" max="7" width="12.44140625" customWidth="1"/>
    <col min="8" max="8" width="14.5546875" customWidth="1"/>
    <col min="9" max="9" width="2.109375" customWidth="1"/>
    <col min="10" max="69" width="10.6640625" customWidth="1"/>
  </cols>
  <sheetData>
    <row r="1" spans="2:9" ht="9" customHeight="1" x14ac:dyDescent="0.3">
      <c r="B1" s="1"/>
      <c r="C1" s="2"/>
      <c r="D1" s="3"/>
      <c r="E1" s="3"/>
      <c r="F1" s="3"/>
      <c r="G1" s="3"/>
      <c r="H1" s="3"/>
      <c r="I1" s="4"/>
    </row>
    <row r="2" spans="2:9" ht="9" customHeight="1" x14ac:dyDescent="0.3">
      <c r="B2" s="5"/>
      <c r="C2" s="6"/>
      <c r="D2" s="7"/>
      <c r="E2" s="43"/>
      <c r="F2" s="43"/>
      <c r="G2" s="43"/>
      <c r="H2" s="43"/>
      <c r="I2" s="8"/>
    </row>
    <row r="3" spans="2:9" ht="9" customHeight="1" x14ac:dyDescent="0.3">
      <c r="B3" s="5"/>
      <c r="C3" s="6"/>
      <c r="D3" s="7"/>
      <c r="E3" s="43"/>
      <c r="F3" s="43"/>
      <c r="G3" s="43"/>
      <c r="H3" s="43"/>
      <c r="I3" s="8"/>
    </row>
    <row r="4" spans="2:9" ht="9" customHeight="1" x14ac:dyDescent="0.3">
      <c r="B4" s="5"/>
      <c r="C4" s="6"/>
      <c r="D4" s="7"/>
      <c r="E4" s="43"/>
      <c r="F4" s="43"/>
      <c r="G4" s="43"/>
      <c r="H4" s="43"/>
      <c r="I4" s="8"/>
    </row>
    <row r="5" spans="2:9" ht="9" customHeight="1" x14ac:dyDescent="0.3">
      <c r="B5" s="5"/>
      <c r="C5" s="6"/>
      <c r="D5" s="7"/>
      <c r="E5" s="43"/>
      <c r="F5" s="43"/>
      <c r="G5" s="43"/>
      <c r="H5" s="43"/>
      <c r="I5" s="8"/>
    </row>
    <row r="6" spans="2:9" ht="9" customHeight="1" x14ac:dyDescent="0.3">
      <c r="B6" s="5"/>
      <c r="C6" s="6"/>
      <c r="D6" s="7"/>
      <c r="E6" s="43"/>
      <c r="F6" s="43"/>
      <c r="G6" s="43"/>
      <c r="H6" s="43"/>
      <c r="I6" s="8"/>
    </row>
    <row r="7" spans="2:9" ht="9" customHeight="1" x14ac:dyDescent="0.3">
      <c r="B7" s="5"/>
      <c r="C7" s="6"/>
      <c r="D7" s="7"/>
      <c r="E7" s="43"/>
      <c r="F7" s="43"/>
      <c r="G7" s="43"/>
      <c r="H7" s="43"/>
      <c r="I7" s="8"/>
    </row>
    <row r="8" spans="2:9" ht="9" customHeight="1" x14ac:dyDescent="0.3">
      <c r="B8" s="5"/>
      <c r="C8" s="6"/>
      <c r="D8" s="7"/>
      <c r="E8" s="43"/>
      <c r="F8" s="43"/>
      <c r="G8" s="43"/>
      <c r="H8" s="43"/>
      <c r="I8" s="8"/>
    </row>
    <row r="9" spans="2:9" ht="9" customHeight="1" x14ac:dyDescent="0.3">
      <c r="B9" s="5"/>
      <c r="C9" s="6"/>
      <c r="D9" s="7"/>
      <c r="E9" s="43"/>
      <c r="F9" s="43"/>
      <c r="G9" s="43"/>
      <c r="H9" s="43"/>
      <c r="I9" s="8"/>
    </row>
    <row r="10" spans="2:9" ht="9" customHeight="1" x14ac:dyDescent="0.3">
      <c r="B10" s="5"/>
      <c r="C10" s="6"/>
      <c r="D10" s="7"/>
      <c r="E10" s="43"/>
      <c r="F10" s="43"/>
      <c r="G10" s="43"/>
      <c r="H10" s="43"/>
      <c r="I10" s="8"/>
    </row>
    <row r="11" spans="2:9" ht="9" customHeight="1" x14ac:dyDescent="0.3">
      <c r="B11" s="5"/>
      <c r="C11" s="6"/>
      <c r="D11" s="7"/>
      <c r="E11" s="44" t="str">
        <f>IF(Paramètres!C5&lt;&gt;"",Paramètres!C5,"")</f>
        <v>DOMAINE NATIONAL DE RAMBOUILLET
Création de colonnes montantes de distribution des fluides dans l'aile Est
Phase 1 - Exposition 2026</v>
      </c>
      <c r="F11" s="44"/>
      <c r="G11" s="44"/>
      <c r="H11" s="44"/>
      <c r="I11" s="8"/>
    </row>
    <row r="12" spans="2:9" ht="9" customHeight="1" x14ac:dyDescent="0.3">
      <c r="B12" s="5"/>
      <c r="C12" s="6"/>
      <c r="D12" s="7"/>
      <c r="E12" s="44"/>
      <c r="F12" s="44"/>
      <c r="G12" s="44"/>
      <c r="H12" s="44"/>
      <c r="I12" s="8"/>
    </row>
    <row r="13" spans="2:9" ht="9" customHeight="1" x14ac:dyDescent="0.3">
      <c r="B13" s="5"/>
      <c r="C13" s="6"/>
      <c r="D13" s="7"/>
      <c r="E13" s="44"/>
      <c r="F13" s="44"/>
      <c r="G13" s="44"/>
      <c r="H13" s="44"/>
      <c r="I13" s="8"/>
    </row>
    <row r="14" spans="2:9" ht="9" customHeight="1" x14ac:dyDescent="0.3">
      <c r="B14" s="5"/>
      <c r="C14" s="6"/>
      <c r="D14" s="7"/>
      <c r="E14" s="44"/>
      <c r="F14" s="44"/>
      <c r="G14" s="44"/>
      <c r="H14" s="44"/>
      <c r="I14" s="8"/>
    </row>
    <row r="15" spans="2:9" ht="9" customHeight="1" x14ac:dyDescent="0.3">
      <c r="B15" s="5"/>
      <c r="C15" s="6"/>
      <c r="D15" s="7"/>
      <c r="E15" s="44"/>
      <c r="F15" s="44"/>
      <c r="G15" s="44"/>
      <c r="H15" s="44"/>
      <c r="I15" s="8"/>
    </row>
    <row r="16" spans="2:9" ht="9" customHeight="1" x14ac:dyDescent="0.3">
      <c r="B16" s="5"/>
      <c r="C16" s="6"/>
      <c r="D16" s="7"/>
      <c r="E16" s="44"/>
      <c r="F16" s="44"/>
      <c r="G16" s="44"/>
      <c r="H16" s="44"/>
      <c r="I16" s="8"/>
    </row>
    <row r="17" spans="2:9" ht="9" customHeight="1" x14ac:dyDescent="0.3">
      <c r="B17" s="5"/>
      <c r="C17" s="6"/>
      <c r="D17" s="7"/>
      <c r="E17" s="44"/>
      <c r="F17" s="44"/>
      <c r="G17" s="44"/>
      <c r="H17" s="44"/>
      <c r="I17" s="8"/>
    </row>
    <row r="18" spans="2:9" ht="9" customHeight="1" x14ac:dyDescent="0.3">
      <c r="B18" s="5"/>
      <c r="C18" s="6"/>
      <c r="D18" s="7"/>
      <c r="E18" s="44"/>
      <c r="F18" s="44"/>
      <c r="G18" s="44"/>
      <c r="H18" s="44"/>
      <c r="I18" s="8"/>
    </row>
    <row r="19" spans="2:9" ht="9" customHeight="1" x14ac:dyDescent="0.3">
      <c r="B19" s="5"/>
      <c r="C19" s="6"/>
      <c r="D19" s="7"/>
      <c r="E19" s="44"/>
      <c r="F19" s="44"/>
      <c r="G19" s="44"/>
      <c r="H19" s="44"/>
      <c r="I19" s="8"/>
    </row>
    <row r="20" spans="2:9" ht="9" customHeight="1" x14ac:dyDescent="0.3">
      <c r="B20" s="5"/>
      <c r="C20" s="6"/>
      <c r="D20" s="7"/>
      <c r="E20" s="44" t="str">
        <f>IF(Paramètres!C24&lt;&gt;"",Paramètres!C24,"") &amp; CHAR(10) &amp; IF(Paramètres!C26&lt;&gt;"",Paramètres!C26,"") &amp; CHAR(10) &amp; IF(Paramètres!C28&lt;&gt;"",Paramètres!C28,"")</f>
        <v xml:space="preserve">
78 - RAMBOUILLET
</v>
      </c>
      <c r="F20" s="44"/>
      <c r="G20" s="44"/>
      <c r="H20" s="44"/>
      <c r="I20" s="8"/>
    </row>
    <row r="21" spans="2:9" ht="9" customHeight="1" x14ac:dyDescent="0.3">
      <c r="B21" s="5"/>
      <c r="C21" s="6"/>
      <c r="D21" s="7"/>
      <c r="E21" s="44"/>
      <c r="F21" s="44"/>
      <c r="G21" s="44"/>
      <c r="H21" s="44"/>
      <c r="I21" s="8"/>
    </row>
    <row r="22" spans="2:9" ht="9" customHeight="1" x14ac:dyDescent="0.3">
      <c r="B22" s="5"/>
      <c r="C22" s="6"/>
      <c r="D22" s="7"/>
      <c r="E22" s="44"/>
      <c r="F22" s="44"/>
      <c r="G22" s="44"/>
      <c r="H22" s="44"/>
      <c r="I22" s="8"/>
    </row>
    <row r="23" spans="2:9" ht="9" customHeight="1" x14ac:dyDescent="0.3">
      <c r="B23" s="5"/>
      <c r="C23" s="6"/>
      <c r="D23" s="7"/>
      <c r="E23" s="44"/>
      <c r="F23" s="44"/>
      <c r="G23" s="44"/>
      <c r="H23" s="44"/>
      <c r="I23" s="8"/>
    </row>
    <row r="24" spans="2:9" ht="9" customHeight="1" x14ac:dyDescent="0.3">
      <c r="B24" s="5"/>
      <c r="C24" s="6"/>
      <c r="D24" s="7"/>
      <c r="E24" s="44"/>
      <c r="F24" s="44"/>
      <c r="G24" s="44"/>
      <c r="H24" s="44"/>
      <c r="I24" s="8"/>
    </row>
    <row r="25" spans="2:9" ht="9" customHeight="1" x14ac:dyDescent="0.3">
      <c r="B25" s="5"/>
      <c r="C25" s="6"/>
      <c r="D25" s="7"/>
      <c r="E25" s="44"/>
      <c r="F25" s="44"/>
      <c r="G25" s="44"/>
      <c r="H25" s="44"/>
      <c r="I25" s="8"/>
    </row>
    <row r="26" spans="2:9" ht="9" customHeight="1" x14ac:dyDescent="0.3">
      <c r="B26" s="5"/>
      <c r="C26" s="6"/>
      <c r="D26" s="7"/>
      <c r="E26" s="44"/>
      <c r="F26" s="44"/>
      <c r="G26" s="44"/>
      <c r="H26" s="44"/>
      <c r="I26" s="8"/>
    </row>
    <row r="27" spans="2:9" ht="9" customHeight="1" x14ac:dyDescent="0.3">
      <c r="B27" s="5"/>
      <c r="C27" s="6"/>
      <c r="D27" s="7"/>
      <c r="E27" s="44"/>
      <c r="F27" s="44"/>
      <c r="G27" s="44"/>
      <c r="H27" s="44"/>
      <c r="I27" s="8"/>
    </row>
    <row r="28" spans="2:9" ht="9" customHeight="1" x14ac:dyDescent="0.3">
      <c r="B28" s="5"/>
      <c r="C28" s="6"/>
      <c r="D28" s="7"/>
      <c r="E28" s="43"/>
      <c r="F28" s="43"/>
      <c r="G28" s="43"/>
      <c r="H28" s="43"/>
      <c r="I28" s="8"/>
    </row>
    <row r="29" spans="2:9" ht="9" customHeight="1" x14ac:dyDescent="0.3">
      <c r="B29" s="5"/>
      <c r="C29" s="6"/>
      <c r="D29" s="7"/>
      <c r="E29" s="43"/>
      <c r="F29" s="43"/>
      <c r="G29" s="43"/>
      <c r="H29" s="43"/>
      <c r="I29" s="8"/>
    </row>
    <row r="30" spans="2:9" ht="9" customHeight="1" x14ac:dyDescent="0.3">
      <c r="B30" s="5"/>
      <c r="C30" s="6"/>
      <c r="D30" s="7"/>
      <c r="E30" s="43"/>
      <c r="F30" s="43"/>
      <c r="G30" s="43"/>
      <c r="H30" s="43"/>
      <c r="I30" s="8"/>
    </row>
    <row r="31" spans="2:9" ht="9" customHeight="1" x14ac:dyDescent="0.3">
      <c r="B31" s="5"/>
      <c r="C31" s="6"/>
      <c r="D31" s="7"/>
      <c r="E31" s="43"/>
      <c r="F31" s="43"/>
      <c r="G31" s="43"/>
      <c r="H31" s="43"/>
      <c r="I31" s="8"/>
    </row>
    <row r="32" spans="2:9" ht="9" customHeight="1" x14ac:dyDescent="0.3">
      <c r="B32" s="5"/>
      <c r="C32" s="6"/>
      <c r="D32" s="7"/>
      <c r="E32" s="43"/>
      <c r="F32" s="43"/>
      <c r="G32" s="43"/>
      <c r="H32" s="43"/>
      <c r="I32" s="8"/>
    </row>
    <row r="33" spans="2:9" ht="9" customHeight="1" x14ac:dyDescent="0.3">
      <c r="B33" s="5"/>
      <c r="C33" s="6"/>
      <c r="D33" s="7"/>
      <c r="E33" s="43"/>
      <c r="F33" s="43"/>
      <c r="G33" s="43"/>
      <c r="H33" s="43"/>
      <c r="I33" s="8"/>
    </row>
    <row r="34" spans="2:9" ht="9" customHeight="1" x14ac:dyDescent="0.3">
      <c r="B34" s="5"/>
      <c r="C34" s="6"/>
      <c r="D34" s="7"/>
      <c r="E34" s="43"/>
      <c r="F34" s="43"/>
      <c r="G34" s="43"/>
      <c r="H34" s="43"/>
      <c r="I34" s="8"/>
    </row>
    <row r="35" spans="2:9" ht="9" customHeight="1" x14ac:dyDescent="0.3">
      <c r="B35" s="5"/>
      <c r="C35" s="6"/>
      <c r="D35" s="7"/>
      <c r="E35" s="43"/>
      <c r="F35" s="43"/>
      <c r="G35" s="43"/>
      <c r="H35" s="43"/>
      <c r="I35" s="8"/>
    </row>
    <row r="36" spans="2:9" ht="9" customHeight="1" x14ac:dyDescent="0.3">
      <c r="B36" s="5"/>
      <c r="C36" s="6"/>
      <c r="D36" s="7"/>
      <c r="E36" s="43"/>
      <c r="F36" s="43"/>
      <c r="G36" s="43"/>
      <c r="H36" s="43"/>
      <c r="I36" s="8"/>
    </row>
    <row r="37" spans="2:9" ht="9" customHeight="1" x14ac:dyDescent="0.3">
      <c r="B37" s="5"/>
      <c r="C37" s="6"/>
      <c r="D37" s="7"/>
      <c r="E37" s="43"/>
      <c r="F37" s="43"/>
      <c r="G37" s="43"/>
      <c r="H37" s="43"/>
      <c r="I37" s="8"/>
    </row>
    <row r="38" spans="2:9" ht="9" customHeight="1" x14ac:dyDescent="0.3">
      <c r="B38" s="5"/>
      <c r="C38" s="6"/>
      <c r="D38" s="7"/>
      <c r="E38" s="43"/>
      <c r="F38" s="43"/>
      <c r="G38" s="43"/>
      <c r="H38" s="43"/>
      <c r="I38" s="8"/>
    </row>
    <row r="39" spans="2:9" ht="9" customHeight="1" x14ac:dyDescent="0.3">
      <c r="B39" s="5"/>
      <c r="C39" s="6"/>
      <c r="D39" s="7"/>
      <c r="E39" s="43"/>
      <c r="F39" s="43"/>
      <c r="G39" s="43"/>
      <c r="H39" s="43"/>
      <c r="I39" s="8"/>
    </row>
    <row r="40" spans="2:9" ht="9" customHeight="1" x14ac:dyDescent="0.3">
      <c r="B40" s="5"/>
      <c r="C40" s="6"/>
      <c r="D40" s="7"/>
      <c r="E40" s="43"/>
      <c r="F40" s="43"/>
      <c r="G40" s="43"/>
      <c r="H40" s="43"/>
      <c r="I40" s="8"/>
    </row>
    <row r="41" spans="2:9" ht="9" customHeight="1" x14ac:dyDescent="0.3">
      <c r="B41" s="5"/>
      <c r="C41" s="6"/>
      <c r="D41" s="7"/>
      <c r="E41" s="43"/>
      <c r="F41" s="43"/>
      <c r="G41" s="43"/>
      <c r="H41" s="43"/>
      <c r="I41" s="8"/>
    </row>
    <row r="42" spans="2:9" ht="9" customHeight="1" x14ac:dyDescent="0.3">
      <c r="B42" s="5"/>
      <c r="C42" s="6"/>
      <c r="D42" s="7"/>
      <c r="E42" s="43"/>
      <c r="F42" s="43"/>
      <c r="G42" s="43"/>
      <c r="H42" s="43"/>
      <c r="I42" s="8"/>
    </row>
    <row r="43" spans="2:9" ht="9" customHeight="1" x14ac:dyDescent="0.3">
      <c r="B43" s="5"/>
      <c r="C43" s="6"/>
      <c r="D43" s="7"/>
      <c r="E43" s="43"/>
      <c r="F43" s="43"/>
      <c r="G43" s="43"/>
      <c r="H43" s="43"/>
      <c r="I43" s="8"/>
    </row>
    <row r="44" spans="2:9" ht="9" customHeight="1" x14ac:dyDescent="0.3">
      <c r="B44" s="5"/>
      <c r="C44" s="6"/>
      <c r="D44" s="7"/>
      <c r="E44" s="43"/>
      <c r="F44" s="43"/>
      <c r="G44" s="43"/>
      <c r="H44" s="43"/>
      <c r="I44" s="8"/>
    </row>
    <row r="45" spans="2:9" ht="9" customHeight="1" x14ac:dyDescent="0.3">
      <c r="B45" s="5"/>
      <c r="C45" s="6"/>
      <c r="D45" s="7"/>
      <c r="E45" s="43"/>
      <c r="F45" s="43"/>
      <c r="G45" s="43"/>
      <c r="H45" s="43"/>
      <c r="I45" s="8"/>
    </row>
    <row r="46" spans="2:9" ht="9" customHeight="1" x14ac:dyDescent="0.3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3">
      <c r="B47" s="5"/>
      <c r="C47" s="6"/>
      <c r="D47" s="7"/>
      <c r="E47" s="55" t="s">
        <v>4</v>
      </c>
      <c r="F47" s="43"/>
      <c r="G47" s="43"/>
      <c r="H47" s="43"/>
      <c r="I47" s="8"/>
    </row>
    <row r="48" spans="2:9" ht="9" customHeight="1" x14ac:dyDescent="0.3">
      <c r="B48" s="5"/>
      <c r="C48" s="6"/>
      <c r="D48" s="7"/>
      <c r="E48" s="43"/>
      <c r="F48" s="43"/>
      <c r="G48" s="43"/>
      <c r="H48" s="43"/>
      <c r="I48" s="8"/>
    </row>
    <row r="49" spans="2:9" ht="9" customHeight="1" x14ac:dyDescent="0.3">
      <c r="B49" s="5"/>
      <c r="C49" s="6"/>
      <c r="D49" s="7"/>
      <c r="E49" s="43"/>
      <c r="F49" s="43"/>
      <c r="G49" s="43"/>
      <c r="H49" s="43"/>
      <c r="I49" s="8"/>
    </row>
    <row r="50" spans="2:9" ht="9" customHeight="1" x14ac:dyDescent="0.3">
      <c r="B50" s="5"/>
      <c r="C50" s="6"/>
      <c r="D50" s="7"/>
      <c r="E50" s="43"/>
      <c r="F50" s="43"/>
      <c r="G50" s="43"/>
      <c r="H50" s="43"/>
      <c r="I50" s="8"/>
    </row>
    <row r="51" spans="2:9" ht="9" customHeight="1" x14ac:dyDescent="0.3">
      <c r="B51" s="5"/>
      <c r="C51" s="6"/>
      <c r="D51" s="7"/>
      <c r="E51" s="43"/>
      <c r="F51" s="43"/>
      <c r="G51" s="43"/>
      <c r="H51" s="43"/>
      <c r="I51" s="8"/>
    </row>
    <row r="52" spans="2:9" ht="9" customHeight="1" x14ac:dyDescent="0.3">
      <c r="B52" s="5"/>
      <c r="C52" s="6"/>
      <c r="D52" s="7"/>
      <c r="E52" s="43"/>
      <c r="F52" s="43"/>
      <c r="G52" s="43"/>
      <c r="H52" s="43"/>
      <c r="I52" s="8"/>
    </row>
    <row r="53" spans="2:9" ht="9" customHeight="1" x14ac:dyDescent="0.3">
      <c r="B53" s="5"/>
      <c r="C53" s="6"/>
      <c r="D53" s="7"/>
      <c r="E53" s="43"/>
      <c r="F53" s="43"/>
      <c r="G53" s="43"/>
      <c r="H53" s="43"/>
      <c r="I53" s="8"/>
    </row>
    <row r="54" spans="2:9" ht="9" customHeight="1" x14ac:dyDescent="0.3">
      <c r="B54" s="5"/>
      <c r="C54" s="6"/>
      <c r="D54" s="7"/>
      <c r="E54" s="43"/>
      <c r="F54" s="43"/>
      <c r="G54" s="43"/>
      <c r="H54" s="43"/>
      <c r="I54" s="8"/>
    </row>
    <row r="55" spans="2:9" ht="9" customHeight="1" x14ac:dyDescent="0.3">
      <c r="B55" s="5"/>
      <c r="C55" s="6"/>
      <c r="D55" s="7"/>
      <c r="E55" s="43"/>
      <c r="F55" s="43"/>
      <c r="G55" s="43"/>
      <c r="H55" s="43"/>
      <c r="I55" s="8"/>
    </row>
    <row r="56" spans="2:9" ht="9" customHeight="1" x14ac:dyDescent="0.3">
      <c r="B56" s="5"/>
      <c r="C56" s="6"/>
      <c r="D56" s="7"/>
      <c r="E56" s="43"/>
      <c r="F56" s="43"/>
      <c r="G56" s="43"/>
      <c r="H56" s="43"/>
      <c r="I56" s="8"/>
    </row>
    <row r="57" spans="2:9" ht="9" customHeight="1" x14ac:dyDescent="0.3">
      <c r="B57" s="5"/>
      <c r="C57" s="6"/>
      <c r="D57" s="7"/>
      <c r="E57" s="43"/>
      <c r="F57" s="43"/>
      <c r="G57" s="43"/>
      <c r="H57" s="43"/>
      <c r="I57" s="8"/>
    </row>
    <row r="58" spans="2:9" ht="9" customHeight="1" x14ac:dyDescent="0.3">
      <c r="B58" s="5"/>
      <c r="C58" s="6"/>
      <c r="D58" s="7"/>
      <c r="E58" s="43"/>
      <c r="F58" s="43"/>
      <c r="G58" s="43"/>
      <c r="H58" s="43"/>
      <c r="I58" s="8"/>
    </row>
    <row r="59" spans="2:9" ht="9" customHeight="1" x14ac:dyDescent="0.3">
      <c r="B59" s="5"/>
      <c r="C59" s="6"/>
      <c r="D59" s="7"/>
      <c r="E59" s="43"/>
      <c r="F59" s="43"/>
      <c r="G59" s="43"/>
      <c r="H59" s="43"/>
      <c r="I59" s="8"/>
    </row>
    <row r="60" spans="2:9" ht="9" customHeight="1" x14ac:dyDescent="0.3">
      <c r="B60" s="5"/>
      <c r="C60" s="6"/>
      <c r="D60" s="7"/>
      <c r="E60" s="43"/>
      <c r="F60" s="43"/>
      <c r="G60" s="43"/>
      <c r="H60" s="43"/>
      <c r="I60" s="8"/>
    </row>
    <row r="61" spans="2:9" ht="9" customHeight="1" x14ac:dyDescent="0.3">
      <c r="B61" s="5"/>
      <c r="C61" s="6"/>
      <c r="D61" s="7"/>
      <c r="E61" s="7"/>
      <c r="F61" s="7"/>
      <c r="G61" s="7"/>
      <c r="H61" s="7"/>
      <c r="I61" s="8"/>
    </row>
    <row r="62" spans="2:9" ht="9" customHeight="1" x14ac:dyDescent="0.3">
      <c r="B62" s="5"/>
      <c r="C62" s="6"/>
      <c r="D62" s="7"/>
      <c r="E62" s="45" t="str">
        <f>IF(Paramètres!C9&lt;&gt;"",Paramètres!C9,"")</f>
        <v>Lot n°1</v>
      </c>
      <c r="F62" s="45"/>
      <c r="G62" s="45"/>
      <c r="H62" s="45"/>
      <c r="I62" s="8"/>
    </row>
    <row r="63" spans="2:9" ht="9" customHeight="1" x14ac:dyDescent="0.3">
      <c r="B63" s="5"/>
      <c r="C63" s="6"/>
      <c r="D63" s="7"/>
      <c r="E63" s="45"/>
      <c r="F63" s="45"/>
      <c r="G63" s="45"/>
      <c r="H63" s="45"/>
      <c r="I63" s="8"/>
    </row>
    <row r="64" spans="2:9" ht="9" customHeight="1" x14ac:dyDescent="0.3">
      <c r="B64" s="5"/>
      <c r="C64" s="6"/>
      <c r="D64" s="7"/>
      <c r="E64" s="45"/>
      <c r="F64" s="45"/>
      <c r="G64" s="45"/>
      <c r="H64" s="45"/>
      <c r="I64" s="8"/>
    </row>
    <row r="65" spans="2:9" ht="9" customHeight="1" x14ac:dyDescent="0.3">
      <c r="B65" s="5"/>
      <c r="C65" s="6"/>
      <c r="D65" s="7"/>
      <c r="E65" s="45"/>
      <c r="F65" s="45"/>
      <c r="G65" s="45"/>
      <c r="H65" s="45"/>
      <c r="I65" s="8"/>
    </row>
    <row r="66" spans="2:9" ht="9" customHeight="1" x14ac:dyDescent="0.3">
      <c r="B66" s="5"/>
      <c r="C66" s="6"/>
      <c r="D66" s="7"/>
      <c r="E66" s="45" t="str">
        <f>IF(Paramètres!C11&lt;&gt;"",Paramètres!C11,"")</f>
        <v>MAÇONNERIE - PLÂTRERIE</v>
      </c>
      <c r="F66" s="45"/>
      <c r="G66" s="45"/>
      <c r="H66" s="45"/>
      <c r="I66" s="8"/>
    </row>
    <row r="67" spans="2:9" ht="9" customHeight="1" x14ac:dyDescent="0.3">
      <c r="B67" s="5"/>
      <c r="C67" s="6"/>
      <c r="D67" s="7"/>
      <c r="E67" s="45"/>
      <c r="F67" s="45"/>
      <c r="G67" s="45"/>
      <c r="H67" s="45"/>
      <c r="I67" s="8"/>
    </row>
    <row r="68" spans="2:9" ht="9" customHeight="1" x14ac:dyDescent="0.3">
      <c r="B68" s="5"/>
      <c r="C68" s="6"/>
      <c r="D68" s="7"/>
      <c r="E68" s="45"/>
      <c r="F68" s="45"/>
      <c r="G68" s="45"/>
      <c r="H68" s="45"/>
      <c r="I68" s="8"/>
    </row>
    <row r="69" spans="2:9" ht="9" customHeight="1" x14ac:dyDescent="0.3">
      <c r="B69" s="5"/>
      <c r="C69" s="6"/>
      <c r="D69" s="7"/>
      <c r="E69" s="45"/>
      <c r="F69" s="45"/>
      <c r="G69" s="45"/>
      <c r="H69" s="45"/>
      <c r="I69" s="8"/>
    </row>
    <row r="70" spans="2:9" ht="9" customHeight="1" x14ac:dyDescent="0.3">
      <c r="B70" s="5"/>
      <c r="C70" s="6"/>
      <c r="D70" s="7"/>
      <c r="E70" s="45"/>
      <c r="F70" s="45"/>
      <c r="G70" s="45"/>
      <c r="H70" s="45"/>
      <c r="I70" s="8"/>
    </row>
    <row r="71" spans="2:9" ht="9" customHeight="1" x14ac:dyDescent="0.3">
      <c r="B71" s="5"/>
      <c r="C71" s="6"/>
      <c r="D71" s="7"/>
      <c r="E71" s="46" t="str">
        <f>IF(Paramètres!C3&lt;&gt;"",Paramètres!C3,"")</f>
        <v>DPGF</v>
      </c>
      <c r="F71" s="47"/>
      <c r="G71" s="47"/>
      <c r="H71" s="48"/>
      <c r="I71" s="8"/>
    </row>
    <row r="72" spans="2:9" ht="9" customHeight="1" x14ac:dyDescent="0.3">
      <c r="B72" s="5"/>
      <c r="C72" s="6"/>
      <c r="D72" s="7"/>
      <c r="E72" s="49"/>
      <c r="F72" s="44"/>
      <c r="G72" s="44"/>
      <c r="H72" s="50"/>
      <c r="I72" s="8"/>
    </row>
    <row r="73" spans="2:9" ht="9" customHeight="1" x14ac:dyDescent="0.3">
      <c r="B73" s="5"/>
      <c r="C73" s="6"/>
      <c r="D73" s="7"/>
      <c r="E73" s="49"/>
      <c r="F73" s="44"/>
      <c r="G73" s="44"/>
      <c r="H73" s="50"/>
      <c r="I73" s="8"/>
    </row>
    <row r="74" spans="2:9" ht="9" customHeight="1" x14ac:dyDescent="0.3">
      <c r="B74" s="5"/>
      <c r="C74" s="6"/>
      <c r="D74" s="7"/>
      <c r="E74" s="49"/>
      <c r="F74" s="44"/>
      <c r="G74" s="44"/>
      <c r="H74" s="50"/>
      <c r="I74" s="8"/>
    </row>
    <row r="75" spans="2:9" ht="9" customHeight="1" x14ac:dyDescent="0.3">
      <c r="B75" s="5"/>
      <c r="C75" s="6"/>
      <c r="D75" s="7"/>
      <c r="E75" s="49"/>
      <c r="F75" s="44"/>
      <c r="G75" s="44"/>
      <c r="H75" s="50"/>
      <c r="I75" s="8"/>
    </row>
    <row r="76" spans="2:9" ht="9" customHeight="1" x14ac:dyDescent="0.3">
      <c r="B76" s="5"/>
      <c r="C76" s="6"/>
      <c r="D76" s="7"/>
      <c r="E76" s="49"/>
      <c r="F76" s="44"/>
      <c r="G76" s="44"/>
      <c r="H76" s="50"/>
      <c r="I76" s="8"/>
    </row>
    <row r="77" spans="2:9" ht="9" customHeight="1" x14ac:dyDescent="0.3">
      <c r="B77" s="5"/>
      <c r="C77" s="6"/>
      <c r="D77" s="7"/>
      <c r="E77" s="51"/>
      <c r="F77" s="52"/>
      <c r="G77" s="52"/>
      <c r="H77" s="53"/>
      <c r="I77" s="8"/>
    </row>
    <row r="78" spans="2:9" ht="9" customHeight="1" x14ac:dyDescent="0.3">
      <c r="B78" s="5"/>
      <c r="C78" s="6"/>
      <c r="D78" s="7"/>
      <c r="E78" s="7"/>
      <c r="F78" s="7"/>
      <c r="G78" s="7"/>
      <c r="H78" s="7"/>
      <c r="I78" s="8"/>
    </row>
    <row r="79" spans="2:9" ht="9" customHeight="1" x14ac:dyDescent="0.3">
      <c r="B79" s="5"/>
      <c r="C79" s="6"/>
      <c r="D79" s="7"/>
      <c r="E79" s="7"/>
      <c r="F79" s="54" t="s">
        <v>0</v>
      </c>
      <c r="G79" s="54" t="str">
        <f>IF(Paramètres!C7&lt;&gt;"",Paramètres!C7,"")</f>
        <v>Z-25057</v>
      </c>
      <c r="H79" s="7"/>
      <c r="I79" s="8"/>
    </row>
    <row r="80" spans="2:9" ht="9" customHeight="1" x14ac:dyDescent="0.3">
      <c r="B80" s="58"/>
      <c r="C80" s="56" t="s">
        <v>5</v>
      </c>
      <c r="D80" s="7"/>
      <c r="E80" s="7"/>
      <c r="F80" s="54"/>
      <c r="G80" s="54"/>
      <c r="H80" s="7"/>
      <c r="I80" s="8"/>
    </row>
    <row r="81" spans="2:9" ht="9" customHeight="1" x14ac:dyDescent="0.3">
      <c r="B81" s="58"/>
      <c r="C81" s="57"/>
      <c r="D81" s="7"/>
      <c r="E81" s="7"/>
      <c r="F81" s="54" t="s">
        <v>1</v>
      </c>
      <c r="G81" s="54" t="str">
        <f>IF(Paramètres!C13&lt;&gt;"",Paramètres!C13,"")</f>
        <v>19/01/2026</v>
      </c>
      <c r="H81" s="7"/>
      <c r="I81" s="8"/>
    </row>
    <row r="82" spans="2:9" ht="9" customHeight="1" x14ac:dyDescent="0.3">
      <c r="B82" s="58"/>
      <c r="C82" s="57"/>
      <c r="D82" s="7"/>
      <c r="E82" s="7"/>
      <c r="F82" s="54"/>
      <c r="G82" s="54"/>
      <c r="H82" s="7"/>
      <c r="I82" s="8"/>
    </row>
    <row r="83" spans="2:9" ht="9" customHeight="1" x14ac:dyDescent="0.3">
      <c r="B83" s="58"/>
      <c r="C83" s="57"/>
      <c r="D83" s="7"/>
      <c r="E83" s="7"/>
      <c r="F83" s="54" t="s">
        <v>2</v>
      </c>
      <c r="G83" s="54" t="str">
        <f>IF(Paramètres!C15&lt;&gt;"",Paramètres!C15,"")</f>
        <v>DCE</v>
      </c>
      <c r="H83" s="7"/>
      <c r="I83" s="8"/>
    </row>
    <row r="84" spans="2:9" ht="9" customHeight="1" x14ac:dyDescent="0.3">
      <c r="B84" s="58"/>
      <c r="C84" s="57"/>
      <c r="D84" s="7"/>
      <c r="E84" s="7"/>
      <c r="F84" s="54"/>
      <c r="G84" s="54"/>
      <c r="H84" s="7"/>
      <c r="I84" s="8"/>
    </row>
    <row r="85" spans="2:9" ht="9" customHeight="1" x14ac:dyDescent="0.3">
      <c r="B85" s="58"/>
      <c r="C85" s="57"/>
      <c r="D85" s="7"/>
      <c r="E85" s="7"/>
      <c r="F85" s="54" t="s">
        <v>3</v>
      </c>
      <c r="G85" s="54" t="str">
        <f>IF(Paramètres!C17&lt;&gt;"",Paramètres!C17,"")</f>
        <v>B</v>
      </c>
      <c r="H85" s="7"/>
      <c r="I85" s="8"/>
    </row>
    <row r="86" spans="2:9" ht="9" customHeight="1" x14ac:dyDescent="0.3">
      <c r="B86" s="58"/>
      <c r="C86" s="57"/>
      <c r="D86" s="7"/>
      <c r="E86" s="7"/>
      <c r="F86" s="54"/>
      <c r="G86" s="54"/>
      <c r="H86" s="7"/>
      <c r="I86" s="8"/>
    </row>
    <row r="87" spans="2:9" ht="9" customHeight="1" x14ac:dyDescent="0.3">
      <c r="B87" s="9"/>
      <c r="C87" s="10"/>
      <c r="D87" s="11"/>
      <c r="E87" s="11"/>
      <c r="F87" s="11"/>
      <c r="G87" s="11"/>
      <c r="H87" s="11"/>
      <c r="I87" s="12"/>
    </row>
  </sheetData>
  <sheetProtection password="E95E" sheet="1" objects="1" selectLockedCells="1"/>
  <mergeCells count="18">
    <mergeCell ref="C80:C86"/>
    <mergeCell ref="B80:B86"/>
    <mergeCell ref="F83:F84"/>
    <mergeCell ref="G83:G84"/>
    <mergeCell ref="F85:F86"/>
    <mergeCell ref="G85:G86"/>
    <mergeCell ref="E47:H60"/>
    <mergeCell ref="E66:H70"/>
    <mergeCell ref="E71:H77"/>
    <mergeCell ref="F79:F80"/>
    <mergeCell ref="G79:G80"/>
    <mergeCell ref="F81:F82"/>
    <mergeCell ref="G81:G82"/>
    <mergeCell ref="E2:H10"/>
    <mergeCell ref="E11:H19"/>
    <mergeCell ref="E20:H27"/>
    <mergeCell ref="E28:H45"/>
    <mergeCell ref="E62:H65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R118"/>
  <sheetViews>
    <sheetView showGridLines="0" tabSelected="1" workbookViewId="0">
      <pane ySplit="3" topLeftCell="A4" activePane="bottomLeft" state="frozen"/>
      <selection pane="bottomLeft" activeCell="I10" sqref="I10"/>
    </sheetView>
  </sheetViews>
  <sheetFormatPr baseColWidth="10" defaultColWidth="8.88671875" defaultRowHeight="14.4" x14ac:dyDescent="0.3"/>
  <cols>
    <col min="1" max="1" width="0" hidden="1" customWidth="1"/>
    <col min="2" max="2" width="4.44140625" customWidth="1"/>
    <col min="3" max="3" width="0" hidden="1" customWidth="1"/>
    <col min="4" max="4" width="28.5546875" customWidth="1"/>
    <col min="5" max="9" width="8.109375" customWidth="1"/>
    <col min="10" max="11" width="12.5546875" customWidth="1"/>
    <col min="12" max="18" width="0" hidden="1" customWidth="1"/>
    <col min="19" max="69" width="10.6640625" customWidth="1"/>
  </cols>
  <sheetData>
    <row r="1" spans="1:18" ht="20.399999999999999" hidden="1" x14ac:dyDescent="0.3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L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  <c r="R1" s="7" t="s">
        <v>22</v>
      </c>
    </row>
    <row r="3" spans="1:18" ht="20.399999999999999" x14ac:dyDescent="0.3">
      <c r="A3" s="7" t="s">
        <v>23</v>
      </c>
      <c r="B3" s="13" t="s">
        <v>24</v>
      </c>
      <c r="C3" s="13" t="s">
        <v>25</v>
      </c>
      <c r="D3" s="59" t="s">
        <v>26</v>
      </c>
      <c r="E3" s="59"/>
      <c r="F3" s="59"/>
      <c r="G3" s="13" t="s">
        <v>12</v>
      </c>
      <c r="H3" s="13" t="s">
        <v>27</v>
      </c>
      <c r="I3" s="13" t="s">
        <v>28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  <c r="R3" s="13" t="s">
        <v>37</v>
      </c>
    </row>
    <row r="4" spans="1:18" ht="15.6" customHeight="1" x14ac:dyDescent="0.3">
      <c r="A4" s="7">
        <v>2</v>
      </c>
      <c r="B4" s="14" t="s">
        <v>38</v>
      </c>
      <c r="C4" s="14"/>
      <c r="D4" s="60" t="s">
        <v>39</v>
      </c>
      <c r="E4" s="60"/>
      <c r="F4" s="60"/>
      <c r="G4" s="15"/>
      <c r="H4" s="15"/>
      <c r="I4" s="15"/>
      <c r="J4" s="15"/>
      <c r="K4" s="16"/>
      <c r="L4" s="7"/>
    </row>
    <row r="5" spans="1:18" hidden="1" x14ac:dyDescent="0.3">
      <c r="A5" s="7">
        <v>3</v>
      </c>
    </row>
    <row r="6" spans="1:18" hidden="1" x14ac:dyDescent="0.3">
      <c r="A6" s="7" t="s">
        <v>40</v>
      </c>
    </row>
    <row r="7" spans="1:18" ht="15.6" customHeight="1" x14ac:dyDescent="0.3">
      <c r="A7" s="7">
        <v>3</v>
      </c>
      <c r="B7" s="17">
        <v>2</v>
      </c>
      <c r="C7" s="17"/>
      <c r="D7" s="61" t="s">
        <v>41</v>
      </c>
      <c r="E7" s="61"/>
      <c r="F7" s="61"/>
      <c r="G7" s="18"/>
      <c r="H7" s="18"/>
      <c r="I7" s="18"/>
      <c r="J7" s="18"/>
      <c r="K7" s="19"/>
      <c r="L7" s="7"/>
    </row>
    <row r="8" spans="1:18" ht="27.6" customHeight="1" x14ac:dyDescent="0.3">
      <c r="A8" s="7">
        <v>4</v>
      </c>
      <c r="B8" s="17" t="s">
        <v>42</v>
      </c>
      <c r="C8" s="17"/>
      <c r="D8" s="62" t="s">
        <v>43</v>
      </c>
      <c r="E8" s="62"/>
      <c r="F8" s="62"/>
      <c r="G8" s="20"/>
      <c r="H8" s="20"/>
      <c r="I8" s="20"/>
      <c r="J8" s="20"/>
      <c r="K8" s="21"/>
      <c r="L8" s="7"/>
    </row>
    <row r="9" spans="1:18" hidden="1" x14ac:dyDescent="0.3">
      <c r="A9" s="7" t="s">
        <v>44</v>
      </c>
    </row>
    <row r="10" spans="1:18" x14ac:dyDescent="0.3">
      <c r="A10" s="7">
        <v>9</v>
      </c>
      <c r="B10" s="22" t="s">
        <v>45</v>
      </c>
      <c r="C10" s="22"/>
      <c r="D10" s="63" t="s">
        <v>46</v>
      </c>
      <c r="E10" s="64"/>
      <c r="F10" s="64"/>
      <c r="G10" s="24" t="s">
        <v>47</v>
      </c>
      <c r="H10" s="25">
        <v>1</v>
      </c>
      <c r="I10" s="26"/>
      <c r="J10" s="27"/>
      <c r="K10" s="28">
        <f>IF(AND(H10= "",I10= ""), 0, ROUND(ROUND(J10, 2) * ROUND(IF(I10="",H10,I10),  0), 2))</f>
        <v>0</v>
      </c>
      <c r="L10" s="7"/>
      <c r="N10" s="29">
        <v>0.2</v>
      </c>
      <c r="R10" s="7">
        <v>685</v>
      </c>
    </row>
    <row r="11" spans="1:18" hidden="1" x14ac:dyDescent="0.3">
      <c r="A11" s="7" t="s">
        <v>48</v>
      </c>
    </row>
    <row r="12" spans="1:18" hidden="1" x14ac:dyDescent="0.3">
      <c r="A12" s="7" t="s">
        <v>48</v>
      </c>
    </row>
    <row r="13" spans="1:18" hidden="1" x14ac:dyDescent="0.3">
      <c r="A13" s="7" t="s">
        <v>48</v>
      </c>
    </row>
    <row r="14" spans="1:18" hidden="1" x14ac:dyDescent="0.3">
      <c r="A14" s="7" t="s">
        <v>48</v>
      </c>
    </row>
    <row r="15" spans="1:18" hidden="1" x14ac:dyDescent="0.3">
      <c r="A15" s="7" t="s">
        <v>48</v>
      </c>
    </row>
    <row r="16" spans="1:18" hidden="1" x14ac:dyDescent="0.3">
      <c r="A16" s="7" t="s">
        <v>49</v>
      </c>
    </row>
    <row r="17" spans="1:18" ht="20.399999999999999" customHeight="1" x14ac:dyDescent="0.3">
      <c r="A17" s="7">
        <v>9</v>
      </c>
      <c r="B17" s="22" t="s">
        <v>50</v>
      </c>
      <c r="C17" s="22"/>
      <c r="D17" s="63" t="s">
        <v>51</v>
      </c>
      <c r="E17" s="64"/>
      <c r="F17" s="64"/>
      <c r="G17" s="24" t="s">
        <v>52</v>
      </c>
      <c r="H17" s="30">
        <v>25</v>
      </c>
      <c r="I17" s="31"/>
      <c r="J17" s="27"/>
      <c r="K17" s="28">
        <f>IF(AND(H17= "",I17= ""), 0, ROUND(ROUND(J17, 2) * ROUND(IF(I17="",H17,I17),  2), 2))</f>
        <v>0</v>
      </c>
      <c r="L17" s="7"/>
      <c r="N17" s="29">
        <v>0.2</v>
      </c>
      <c r="R17" s="7">
        <v>685</v>
      </c>
    </row>
    <row r="18" spans="1:18" hidden="1" x14ac:dyDescent="0.3">
      <c r="A18" s="7" t="s">
        <v>49</v>
      </c>
    </row>
    <row r="19" spans="1:18" hidden="1" x14ac:dyDescent="0.3">
      <c r="A19" s="7" t="s">
        <v>53</v>
      </c>
    </row>
    <row r="20" spans="1:18" x14ac:dyDescent="0.3">
      <c r="A20" s="7">
        <v>4</v>
      </c>
      <c r="B20" s="17" t="s">
        <v>54</v>
      </c>
      <c r="C20" s="17"/>
      <c r="D20" s="62" t="s">
        <v>55</v>
      </c>
      <c r="E20" s="62"/>
      <c r="F20" s="62"/>
      <c r="G20" s="20"/>
      <c r="H20" s="20"/>
      <c r="I20" s="20"/>
      <c r="J20" s="20"/>
      <c r="K20" s="21"/>
      <c r="L20" s="7"/>
    </row>
    <row r="21" spans="1:18" hidden="1" x14ac:dyDescent="0.3">
      <c r="A21" s="7" t="s">
        <v>44</v>
      </c>
    </row>
    <row r="22" spans="1:18" ht="20.399999999999999" customHeight="1" x14ac:dyDescent="0.3">
      <c r="A22" s="7">
        <v>9</v>
      </c>
      <c r="B22" s="22" t="s">
        <v>56</v>
      </c>
      <c r="C22" s="22"/>
      <c r="D22" s="63" t="s">
        <v>57</v>
      </c>
      <c r="E22" s="64"/>
      <c r="F22" s="64"/>
      <c r="G22" s="24" t="s">
        <v>47</v>
      </c>
      <c r="H22" s="25">
        <v>1</v>
      </c>
      <c r="I22" s="26"/>
      <c r="J22" s="27"/>
      <c r="K22" s="28">
        <f>IF(AND(H22= "",I22= ""), 0, ROUND(ROUND(J22, 2) * ROUND(IF(I22="",H22,I22),  0), 2))</f>
        <v>0</v>
      </c>
      <c r="L22" s="7"/>
      <c r="N22" s="29">
        <v>0.2</v>
      </c>
      <c r="R22" s="7">
        <v>685</v>
      </c>
    </row>
    <row r="23" spans="1:18" hidden="1" x14ac:dyDescent="0.3">
      <c r="A23" s="7" t="s">
        <v>49</v>
      </c>
    </row>
    <row r="24" spans="1:18" ht="20.399999999999999" customHeight="1" x14ac:dyDescent="0.3">
      <c r="A24" s="7">
        <v>9</v>
      </c>
      <c r="B24" s="22" t="s">
        <v>58</v>
      </c>
      <c r="C24" s="22"/>
      <c r="D24" s="63" t="s">
        <v>59</v>
      </c>
      <c r="E24" s="64"/>
      <c r="F24" s="64"/>
      <c r="G24" s="24" t="s">
        <v>47</v>
      </c>
      <c r="H24" s="25">
        <v>1</v>
      </c>
      <c r="I24" s="26"/>
      <c r="J24" s="27"/>
      <c r="K24" s="28">
        <f>IF(AND(H24= "",I24= ""), 0, ROUND(ROUND(J24, 2) * ROUND(IF(I24="",H24,I24),  0), 2))</f>
        <v>0</v>
      </c>
      <c r="L24" s="7"/>
      <c r="N24" s="29">
        <v>0.2</v>
      </c>
      <c r="R24" s="7">
        <v>685</v>
      </c>
    </row>
    <row r="25" spans="1:18" hidden="1" x14ac:dyDescent="0.3">
      <c r="A25" s="7" t="s">
        <v>49</v>
      </c>
    </row>
    <row r="26" spans="1:18" hidden="1" x14ac:dyDescent="0.3">
      <c r="A26" s="7" t="s">
        <v>53</v>
      </c>
    </row>
    <row r="27" spans="1:18" x14ac:dyDescent="0.3">
      <c r="A27" s="7" t="s">
        <v>40</v>
      </c>
      <c r="B27" s="23"/>
      <c r="C27" s="23"/>
      <c r="D27" s="65"/>
      <c r="E27" s="65"/>
      <c r="F27" s="65"/>
      <c r="K27" s="23"/>
    </row>
    <row r="28" spans="1:18" x14ac:dyDescent="0.3">
      <c r="B28" s="23"/>
      <c r="C28" s="23"/>
      <c r="D28" s="68" t="s">
        <v>41</v>
      </c>
      <c r="E28" s="69"/>
      <c r="F28" s="69"/>
      <c r="G28" s="66"/>
      <c r="H28" s="66"/>
      <c r="I28" s="66"/>
      <c r="J28" s="66"/>
      <c r="K28" s="67"/>
    </row>
    <row r="29" spans="1:18" x14ac:dyDescent="0.3">
      <c r="B29" s="23"/>
      <c r="C29" s="23"/>
      <c r="D29" s="71"/>
      <c r="E29" s="43"/>
      <c r="F29" s="43"/>
      <c r="G29" s="43"/>
      <c r="H29" s="43"/>
      <c r="I29" s="43"/>
      <c r="J29" s="43"/>
      <c r="K29" s="70"/>
    </row>
    <row r="30" spans="1:18" x14ac:dyDescent="0.3">
      <c r="B30" s="23"/>
      <c r="C30" s="23"/>
      <c r="D30" s="74" t="s">
        <v>60</v>
      </c>
      <c r="E30" s="75"/>
      <c r="F30" s="75"/>
      <c r="G30" s="72">
        <f>SUMIF(L8:L27, IF(L7="","",L7), K8:K27)</f>
        <v>0</v>
      </c>
      <c r="H30" s="72"/>
      <c r="I30" s="72"/>
      <c r="J30" s="72"/>
      <c r="K30" s="73"/>
    </row>
    <row r="31" spans="1:18" hidden="1" x14ac:dyDescent="0.3">
      <c r="B31" s="23"/>
      <c r="C31" s="23"/>
      <c r="D31" s="78" t="s">
        <v>61</v>
      </c>
      <c r="E31" s="79"/>
      <c r="F31" s="79"/>
      <c r="G31" s="76">
        <f>ROUND(SUMIF(L8:L27, IF(L7="","",L7), K8:K27) * 0.2, 2)</f>
        <v>0</v>
      </c>
      <c r="H31" s="76"/>
      <c r="I31" s="76"/>
      <c r="J31" s="76"/>
      <c r="K31" s="77"/>
    </row>
    <row r="32" spans="1:18" hidden="1" x14ac:dyDescent="0.3">
      <c r="B32" s="23"/>
      <c r="C32" s="23"/>
      <c r="D32" s="74" t="s">
        <v>62</v>
      </c>
      <c r="E32" s="75"/>
      <c r="F32" s="75"/>
      <c r="G32" s="72">
        <f>SUM(G30:G31)</f>
        <v>0</v>
      </c>
      <c r="H32" s="72"/>
      <c r="I32" s="72"/>
      <c r="J32" s="72"/>
      <c r="K32" s="73"/>
    </row>
    <row r="33" spans="1:18" ht="15.6" customHeight="1" x14ac:dyDescent="0.3">
      <c r="A33" s="7">
        <v>3</v>
      </c>
      <c r="B33" s="17">
        <v>3</v>
      </c>
      <c r="C33" s="17"/>
      <c r="D33" s="61" t="s">
        <v>63</v>
      </c>
      <c r="E33" s="61"/>
      <c r="F33" s="61"/>
      <c r="G33" s="18"/>
      <c r="H33" s="18"/>
      <c r="I33" s="18"/>
      <c r="J33" s="18"/>
      <c r="K33" s="19"/>
      <c r="L33" s="7"/>
    </row>
    <row r="34" spans="1:18" hidden="1" x14ac:dyDescent="0.3">
      <c r="A34" s="7" t="s">
        <v>64</v>
      </c>
    </row>
    <row r="35" spans="1:18" x14ac:dyDescent="0.3">
      <c r="A35" s="7">
        <v>4</v>
      </c>
      <c r="B35" s="17" t="s">
        <v>65</v>
      </c>
      <c r="C35" s="17"/>
      <c r="D35" s="62" t="s">
        <v>66</v>
      </c>
      <c r="E35" s="62"/>
      <c r="F35" s="62"/>
      <c r="G35" s="20"/>
      <c r="H35" s="20"/>
      <c r="I35" s="20"/>
      <c r="J35" s="20"/>
      <c r="K35" s="21"/>
      <c r="L35" s="7"/>
    </row>
    <row r="36" spans="1:18" hidden="1" x14ac:dyDescent="0.3">
      <c r="A36" s="7" t="s">
        <v>44</v>
      </c>
    </row>
    <row r="37" spans="1:18" x14ac:dyDescent="0.3">
      <c r="A37" s="7">
        <v>9</v>
      </c>
      <c r="B37" s="22" t="s">
        <v>67</v>
      </c>
      <c r="C37" s="22"/>
      <c r="D37" s="63" t="s">
        <v>68</v>
      </c>
      <c r="E37" s="64"/>
      <c r="F37" s="64"/>
      <c r="G37" s="24" t="s">
        <v>12</v>
      </c>
      <c r="H37" s="25">
        <v>1</v>
      </c>
      <c r="I37" s="26"/>
      <c r="J37" s="27"/>
      <c r="K37" s="28">
        <f>IF(AND(H37= "",I37= ""), 0, ROUND(ROUND(J37, 2) * ROUND(IF(I37="",H37,I37),  0), 2))</f>
        <v>0</v>
      </c>
      <c r="L37" s="7"/>
      <c r="N37" s="29">
        <v>0.2</v>
      </c>
      <c r="R37" s="7">
        <v>685</v>
      </c>
    </row>
    <row r="38" spans="1:18" hidden="1" x14ac:dyDescent="0.3">
      <c r="A38" s="7" t="s">
        <v>49</v>
      </c>
    </row>
    <row r="39" spans="1:18" x14ac:dyDescent="0.3">
      <c r="A39" s="7">
        <v>9</v>
      </c>
      <c r="B39" s="22" t="s">
        <v>69</v>
      </c>
      <c r="C39" s="22"/>
      <c r="D39" s="63" t="s">
        <v>70</v>
      </c>
      <c r="E39" s="64"/>
      <c r="F39" s="64"/>
      <c r="G39" s="24" t="s">
        <v>11</v>
      </c>
      <c r="H39" s="30">
        <v>3</v>
      </c>
      <c r="I39" s="31"/>
      <c r="J39" s="27"/>
      <c r="K39" s="28">
        <f>IF(AND(H39= "",I39= ""), 0, ROUND(ROUND(J39, 2) * ROUND(IF(I39="",H39,I39),  2), 2))</f>
        <v>0</v>
      </c>
      <c r="L39" s="7"/>
      <c r="N39" s="29">
        <v>0.2</v>
      </c>
      <c r="R39" s="7">
        <v>685</v>
      </c>
    </row>
    <row r="40" spans="1:18" hidden="1" x14ac:dyDescent="0.3">
      <c r="A40" s="7" t="s">
        <v>71</v>
      </c>
    </row>
    <row r="41" spans="1:18" hidden="1" x14ac:dyDescent="0.3">
      <c r="A41" s="7" t="s">
        <v>49</v>
      </c>
    </row>
    <row r="42" spans="1:18" x14ac:dyDescent="0.3">
      <c r="A42" s="7">
        <v>9</v>
      </c>
      <c r="B42" s="22" t="s">
        <v>72</v>
      </c>
      <c r="C42" s="22"/>
      <c r="D42" s="63" t="s">
        <v>73</v>
      </c>
      <c r="E42" s="64"/>
      <c r="F42" s="64"/>
      <c r="G42" s="24" t="s">
        <v>12</v>
      </c>
      <c r="H42" s="25">
        <v>1</v>
      </c>
      <c r="I42" s="26"/>
      <c r="J42" s="27"/>
      <c r="K42" s="28">
        <f>IF(AND(H42= "",I42= ""), 0, ROUND(ROUND(J42, 2) * ROUND(IF(I42="",H42,I42),  0), 2))</f>
        <v>0</v>
      </c>
      <c r="L42" s="7"/>
      <c r="N42" s="29">
        <v>0.2</v>
      </c>
      <c r="R42" s="7">
        <v>685</v>
      </c>
    </row>
    <row r="43" spans="1:18" hidden="1" x14ac:dyDescent="0.3">
      <c r="A43" s="7" t="s">
        <v>49</v>
      </c>
    </row>
    <row r="44" spans="1:18" hidden="1" x14ac:dyDescent="0.3">
      <c r="A44" s="7" t="s">
        <v>53</v>
      </c>
    </row>
    <row r="45" spans="1:18" x14ac:dyDescent="0.3">
      <c r="A45" s="7">
        <v>4</v>
      </c>
      <c r="B45" s="17" t="s">
        <v>74</v>
      </c>
      <c r="C45" s="17"/>
      <c r="D45" s="62" t="s">
        <v>75</v>
      </c>
      <c r="E45" s="62"/>
      <c r="F45" s="62"/>
      <c r="G45" s="20"/>
      <c r="H45" s="20"/>
      <c r="I45" s="20"/>
      <c r="J45" s="20"/>
      <c r="K45" s="21"/>
      <c r="L45" s="7"/>
    </row>
    <row r="46" spans="1:18" hidden="1" x14ac:dyDescent="0.3">
      <c r="A46" s="7" t="s">
        <v>44</v>
      </c>
    </row>
    <row r="47" spans="1:18" x14ac:dyDescent="0.3">
      <c r="A47" s="7">
        <v>9</v>
      </c>
      <c r="B47" s="22" t="s">
        <v>76</v>
      </c>
      <c r="C47" s="22"/>
      <c r="D47" s="63" t="s">
        <v>77</v>
      </c>
      <c r="E47" s="64"/>
      <c r="F47" s="64"/>
      <c r="G47" s="24" t="s">
        <v>12</v>
      </c>
      <c r="H47" s="25">
        <v>1</v>
      </c>
      <c r="I47" s="26"/>
      <c r="J47" s="27"/>
      <c r="K47" s="28">
        <f>IF(AND(H47= "",I47= ""), 0, ROUND(ROUND(J47, 2) * ROUND(IF(I47="",H47,I47),  0), 2))</f>
        <v>0</v>
      </c>
      <c r="L47" s="7"/>
      <c r="N47" s="29">
        <v>0.2</v>
      </c>
      <c r="R47" s="7">
        <v>685</v>
      </c>
    </row>
    <row r="48" spans="1:18" hidden="1" x14ac:dyDescent="0.3">
      <c r="A48" s="7" t="s">
        <v>49</v>
      </c>
    </row>
    <row r="49" spans="1:18" x14ac:dyDescent="0.3">
      <c r="A49" s="7">
        <v>9</v>
      </c>
      <c r="B49" s="22" t="s">
        <v>78</v>
      </c>
      <c r="C49" s="22"/>
      <c r="D49" s="63" t="s">
        <v>79</v>
      </c>
      <c r="E49" s="64"/>
      <c r="F49" s="64"/>
      <c r="G49" s="24" t="s">
        <v>12</v>
      </c>
      <c r="H49" s="25">
        <v>1</v>
      </c>
      <c r="I49" s="26"/>
      <c r="J49" s="27"/>
      <c r="K49" s="28">
        <f>IF(AND(H49= "",I49= ""), 0, ROUND(ROUND(J49, 2) * ROUND(IF(I49="",H49,I49),  0), 2))</f>
        <v>0</v>
      </c>
      <c r="L49" s="7"/>
      <c r="N49" s="29">
        <v>0.2</v>
      </c>
      <c r="R49" s="7">
        <v>685</v>
      </c>
    </row>
    <row r="50" spans="1:18" hidden="1" x14ac:dyDescent="0.3">
      <c r="A50" s="7" t="s">
        <v>49</v>
      </c>
    </row>
    <row r="51" spans="1:18" hidden="1" x14ac:dyDescent="0.3">
      <c r="A51" s="7" t="s">
        <v>53</v>
      </c>
    </row>
    <row r="52" spans="1:18" x14ac:dyDescent="0.3">
      <c r="A52" s="7">
        <v>4</v>
      </c>
      <c r="B52" s="17" t="s">
        <v>80</v>
      </c>
      <c r="C52" s="17"/>
      <c r="D52" s="62" t="s">
        <v>81</v>
      </c>
      <c r="E52" s="62"/>
      <c r="F52" s="62"/>
      <c r="G52" s="20"/>
      <c r="H52" s="20"/>
      <c r="I52" s="20"/>
      <c r="J52" s="20"/>
      <c r="K52" s="21"/>
      <c r="L52" s="7"/>
    </row>
    <row r="53" spans="1:18" hidden="1" x14ac:dyDescent="0.3">
      <c r="A53" s="7" t="s">
        <v>44</v>
      </c>
    </row>
    <row r="54" spans="1:18" x14ac:dyDescent="0.3">
      <c r="A54" s="7">
        <v>9</v>
      </c>
      <c r="B54" s="22" t="s">
        <v>82</v>
      </c>
      <c r="C54" s="22"/>
      <c r="D54" s="63" t="s">
        <v>83</v>
      </c>
      <c r="E54" s="64"/>
      <c r="F54" s="64"/>
      <c r="G54" s="24" t="s">
        <v>12</v>
      </c>
      <c r="H54" s="25">
        <v>1</v>
      </c>
      <c r="I54" s="26"/>
      <c r="J54" s="27"/>
      <c r="K54" s="28">
        <f>IF(AND(H54= "",I54= ""), 0, ROUND(ROUND(J54, 2) * ROUND(IF(I54="",H54,I54),  0), 2))</f>
        <v>0</v>
      </c>
      <c r="L54" s="7"/>
      <c r="N54" s="29">
        <v>0.2</v>
      </c>
      <c r="R54" s="7">
        <v>685</v>
      </c>
    </row>
    <row r="55" spans="1:18" hidden="1" x14ac:dyDescent="0.3">
      <c r="A55" s="7" t="s">
        <v>49</v>
      </c>
    </row>
    <row r="56" spans="1:18" x14ac:dyDescent="0.3">
      <c r="A56" s="7">
        <v>9</v>
      </c>
      <c r="B56" s="22" t="s">
        <v>84</v>
      </c>
      <c r="C56" s="22"/>
      <c r="D56" s="63" t="s">
        <v>85</v>
      </c>
      <c r="E56" s="64"/>
      <c r="F56" s="64"/>
      <c r="G56" s="24" t="s">
        <v>12</v>
      </c>
      <c r="H56" s="25">
        <v>16</v>
      </c>
      <c r="I56" s="26"/>
      <c r="J56" s="27"/>
      <c r="K56" s="28">
        <f>IF(AND(H56= "",I56= ""), 0, ROUND(ROUND(J56, 2) * ROUND(IF(I56="",H56,I56),  0), 2))</f>
        <v>0</v>
      </c>
      <c r="L56" s="7"/>
      <c r="N56" s="29">
        <v>0.2</v>
      </c>
      <c r="R56" s="7">
        <v>685</v>
      </c>
    </row>
    <row r="57" spans="1:18" hidden="1" x14ac:dyDescent="0.3">
      <c r="A57" s="7" t="s">
        <v>49</v>
      </c>
    </row>
    <row r="58" spans="1:18" x14ac:dyDescent="0.3">
      <c r="A58" s="7">
        <v>9</v>
      </c>
      <c r="B58" s="22" t="s">
        <v>86</v>
      </c>
      <c r="C58" s="22"/>
      <c r="D58" s="63" t="s">
        <v>87</v>
      </c>
      <c r="E58" s="64"/>
      <c r="F58" s="64"/>
      <c r="G58" s="24" t="s">
        <v>12</v>
      </c>
      <c r="H58" s="25">
        <v>2</v>
      </c>
      <c r="I58" s="26"/>
      <c r="J58" s="27"/>
      <c r="K58" s="28">
        <f>IF(AND(H58= "",I58= ""), 0, ROUND(ROUND(J58, 2) * ROUND(IF(I58="",H58,I58),  0), 2))</f>
        <v>0</v>
      </c>
      <c r="L58" s="7"/>
      <c r="N58" s="29">
        <v>0.2</v>
      </c>
      <c r="R58" s="7">
        <v>685</v>
      </c>
    </row>
    <row r="59" spans="1:18" hidden="1" x14ac:dyDescent="0.3">
      <c r="A59" s="7" t="s">
        <v>49</v>
      </c>
    </row>
    <row r="60" spans="1:18" x14ac:dyDescent="0.3">
      <c r="A60" s="7">
        <v>9</v>
      </c>
      <c r="B60" s="22" t="s">
        <v>88</v>
      </c>
      <c r="C60" s="22"/>
      <c r="D60" s="63" t="s">
        <v>89</v>
      </c>
      <c r="E60" s="64"/>
      <c r="F60" s="64"/>
      <c r="G60" s="24" t="s">
        <v>12</v>
      </c>
      <c r="H60" s="25">
        <v>1</v>
      </c>
      <c r="I60" s="26"/>
      <c r="J60" s="27"/>
      <c r="K60" s="28">
        <f>IF(AND(H60= "",I60= ""), 0, ROUND(ROUND(J60, 2) * ROUND(IF(I60="",H60,I60),  0), 2))</f>
        <v>0</v>
      </c>
      <c r="L60" s="7"/>
      <c r="N60" s="29">
        <v>0.2</v>
      </c>
      <c r="R60" s="7">
        <v>685</v>
      </c>
    </row>
    <row r="61" spans="1:18" hidden="1" x14ac:dyDescent="0.3">
      <c r="A61" s="7" t="s">
        <v>49</v>
      </c>
    </row>
    <row r="62" spans="1:18" hidden="1" x14ac:dyDescent="0.3">
      <c r="A62" s="7" t="s">
        <v>53</v>
      </c>
    </row>
    <row r="63" spans="1:18" x14ac:dyDescent="0.3">
      <c r="A63" s="7">
        <v>4</v>
      </c>
      <c r="B63" s="17" t="s">
        <v>90</v>
      </c>
      <c r="C63" s="17"/>
      <c r="D63" s="62" t="s">
        <v>91</v>
      </c>
      <c r="E63" s="62"/>
      <c r="F63" s="62"/>
      <c r="G63" s="20"/>
      <c r="H63" s="20"/>
      <c r="I63" s="20"/>
      <c r="J63" s="20"/>
      <c r="K63" s="21"/>
      <c r="L63" s="7"/>
    </row>
    <row r="64" spans="1:18" hidden="1" x14ac:dyDescent="0.3">
      <c r="A64" s="7" t="s">
        <v>44</v>
      </c>
    </row>
    <row r="65" spans="1:18" x14ac:dyDescent="0.3">
      <c r="A65" s="7">
        <v>9</v>
      </c>
      <c r="B65" s="22" t="s">
        <v>92</v>
      </c>
      <c r="C65" s="22"/>
      <c r="D65" s="63" t="s">
        <v>93</v>
      </c>
      <c r="E65" s="64"/>
      <c r="F65" s="64"/>
      <c r="G65" s="24" t="s">
        <v>47</v>
      </c>
      <c r="H65" s="25">
        <v>1</v>
      </c>
      <c r="I65" s="26"/>
      <c r="J65" s="27"/>
      <c r="K65" s="28">
        <f>IF(AND(H65= "",I65= ""), 0, ROUND(ROUND(J65, 2) * ROUND(IF(I65="",H65,I65),  0), 2))</f>
        <v>0</v>
      </c>
      <c r="L65" s="7"/>
      <c r="N65" s="29">
        <v>0.2</v>
      </c>
      <c r="R65" s="7">
        <v>685</v>
      </c>
    </row>
    <row r="66" spans="1:18" hidden="1" x14ac:dyDescent="0.3">
      <c r="A66" s="7" t="s">
        <v>49</v>
      </c>
    </row>
    <row r="67" spans="1:18" ht="20.399999999999999" customHeight="1" x14ac:dyDescent="0.3">
      <c r="A67" s="7">
        <v>9</v>
      </c>
      <c r="B67" s="22" t="s">
        <v>94</v>
      </c>
      <c r="C67" s="22"/>
      <c r="D67" s="63" t="s">
        <v>95</v>
      </c>
      <c r="E67" s="64"/>
      <c r="F67" s="64"/>
      <c r="G67" s="24" t="s">
        <v>47</v>
      </c>
      <c r="H67" s="25">
        <v>1</v>
      </c>
      <c r="I67" s="26"/>
      <c r="J67" s="27"/>
      <c r="K67" s="28">
        <f>IF(AND(H67= "",I67= ""), 0, ROUND(ROUND(J67, 2) * ROUND(IF(I67="",H67,I67),  0), 2))</f>
        <v>0</v>
      </c>
      <c r="L67" s="7"/>
      <c r="N67" s="29">
        <v>0.2</v>
      </c>
      <c r="R67" s="7">
        <v>685</v>
      </c>
    </row>
    <row r="68" spans="1:18" hidden="1" x14ac:dyDescent="0.3">
      <c r="A68" s="7" t="s">
        <v>49</v>
      </c>
    </row>
    <row r="69" spans="1:18" hidden="1" x14ac:dyDescent="0.3">
      <c r="A69" s="7" t="s">
        <v>53</v>
      </c>
    </row>
    <row r="70" spans="1:18" x14ac:dyDescent="0.3">
      <c r="A70" s="7">
        <v>4</v>
      </c>
      <c r="B70" s="17" t="s">
        <v>96</v>
      </c>
      <c r="C70" s="17"/>
      <c r="D70" s="62" t="s">
        <v>97</v>
      </c>
      <c r="E70" s="62"/>
      <c r="F70" s="62"/>
      <c r="G70" s="20"/>
      <c r="H70" s="20"/>
      <c r="I70" s="20"/>
      <c r="J70" s="20"/>
      <c r="K70" s="21"/>
      <c r="L70" s="7"/>
    </row>
    <row r="71" spans="1:18" hidden="1" x14ac:dyDescent="0.3">
      <c r="A71" s="7" t="s">
        <v>44</v>
      </c>
    </row>
    <row r="72" spans="1:18" x14ac:dyDescent="0.3">
      <c r="A72" s="7">
        <v>9</v>
      </c>
      <c r="B72" s="22" t="s">
        <v>98</v>
      </c>
      <c r="C72" s="22"/>
      <c r="D72" s="63" t="s">
        <v>99</v>
      </c>
      <c r="E72" s="64"/>
      <c r="F72" s="64"/>
      <c r="G72" s="24" t="s">
        <v>11</v>
      </c>
      <c r="H72" s="30">
        <v>18</v>
      </c>
      <c r="I72" s="31"/>
      <c r="J72" s="27"/>
      <c r="K72" s="28">
        <f>IF(AND(H72= "",I72= ""), 0, ROUND(ROUND(J72, 2) * ROUND(IF(I72="",H72,I72),  2), 2))</f>
        <v>0</v>
      </c>
      <c r="L72" s="7"/>
      <c r="N72" s="29">
        <v>0.2</v>
      </c>
      <c r="R72" s="7">
        <v>685</v>
      </c>
    </row>
    <row r="73" spans="1:18" hidden="1" x14ac:dyDescent="0.3">
      <c r="A73" s="7" t="s">
        <v>49</v>
      </c>
    </row>
    <row r="74" spans="1:18" x14ac:dyDescent="0.3">
      <c r="A74" s="7">
        <v>9</v>
      </c>
      <c r="B74" s="22" t="s">
        <v>100</v>
      </c>
      <c r="C74" s="22"/>
      <c r="D74" s="63" t="s">
        <v>101</v>
      </c>
      <c r="E74" s="64"/>
      <c r="F74" s="64"/>
      <c r="G74" s="24" t="s">
        <v>52</v>
      </c>
      <c r="H74" s="30">
        <v>32</v>
      </c>
      <c r="I74" s="31"/>
      <c r="J74" s="27"/>
      <c r="K74" s="28">
        <f>IF(AND(H74= "",I74= ""), 0, ROUND(ROUND(J74, 2) * ROUND(IF(I74="",H74,I74),  2), 2))</f>
        <v>0</v>
      </c>
      <c r="L74" s="7"/>
      <c r="N74" s="29">
        <v>0.2</v>
      </c>
      <c r="R74" s="7">
        <v>685</v>
      </c>
    </row>
    <row r="75" spans="1:18" hidden="1" x14ac:dyDescent="0.3">
      <c r="A75" s="7" t="s">
        <v>49</v>
      </c>
    </row>
    <row r="76" spans="1:18" hidden="1" x14ac:dyDescent="0.3">
      <c r="A76" s="7" t="s">
        <v>53</v>
      </c>
    </row>
    <row r="77" spans="1:18" ht="27.6" customHeight="1" x14ac:dyDescent="0.3">
      <c r="A77" s="7">
        <v>4</v>
      </c>
      <c r="B77" s="17" t="s">
        <v>102</v>
      </c>
      <c r="C77" s="17"/>
      <c r="D77" s="62" t="s">
        <v>103</v>
      </c>
      <c r="E77" s="62"/>
      <c r="F77" s="62"/>
      <c r="G77" s="20"/>
      <c r="H77" s="20"/>
      <c r="I77" s="20"/>
      <c r="J77" s="20"/>
      <c r="K77" s="21"/>
      <c r="L77" s="7"/>
    </row>
    <row r="78" spans="1:18" hidden="1" x14ac:dyDescent="0.3">
      <c r="A78" s="7" t="s">
        <v>44</v>
      </c>
    </row>
    <row r="79" spans="1:18" x14ac:dyDescent="0.3">
      <c r="A79" s="7">
        <v>9</v>
      </c>
      <c r="B79" s="22" t="s">
        <v>104</v>
      </c>
      <c r="C79" s="22"/>
      <c r="D79" s="63" t="s">
        <v>105</v>
      </c>
      <c r="E79" s="64"/>
      <c r="F79" s="64"/>
      <c r="G79" s="24" t="s">
        <v>12</v>
      </c>
      <c r="H79" s="25">
        <v>1</v>
      </c>
      <c r="I79" s="26"/>
      <c r="J79" s="27"/>
      <c r="K79" s="28">
        <f>IF(AND(H79= "",I79= ""), 0, ROUND(ROUND(J79, 2) * ROUND(IF(I79="",H79,I79),  0), 2))</f>
        <v>0</v>
      </c>
      <c r="L79" s="7"/>
      <c r="N79" s="29">
        <v>0.2</v>
      </c>
      <c r="R79" s="7">
        <v>685</v>
      </c>
    </row>
    <row r="80" spans="1:18" hidden="1" x14ac:dyDescent="0.3">
      <c r="A80" s="7" t="s">
        <v>49</v>
      </c>
    </row>
    <row r="81" spans="1:18" hidden="1" x14ac:dyDescent="0.3">
      <c r="A81" s="7" t="s">
        <v>53</v>
      </c>
    </row>
    <row r="82" spans="1:18" x14ac:dyDescent="0.3">
      <c r="A82" s="7">
        <v>4</v>
      </c>
      <c r="B82" s="17" t="s">
        <v>106</v>
      </c>
      <c r="C82" s="17"/>
      <c r="D82" s="62" t="s">
        <v>107</v>
      </c>
      <c r="E82" s="62"/>
      <c r="F82" s="62"/>
      <c r="G82" s="20"/>
      <c r="H82" s="20"/>
      <c r="I82" s="20"/>
      <c r="J82" s="20"/>
      <c r="K82" s="21"/>
      <c r="L82" s="7"/>
    </row>
    <row r="83" spans="1:18" hidden="1" x14ac:dyDescent="0.3">
      <c r="A83" s="7" t="s">
        <v>44</v>
      </c>
    </row>
    <row r="84" spans="1:18" x14ac:dyDescent="0.3">
      <c r="A84" s="7">
        <v>9</v>
      </c>
      <c r="B84" s="22" t="s">
        <v>108</v>
      </c>
      <c r="C84" s="22"/>
      <c r="D84" s="63" t="s">
        <v>109</v>
      </c>
      <c r="E84" s="64"/>
      <c r="F84" s="64"/>
      <c r="G84" s="24" t="s">
        <v>110</v>
      </c>
      <c r="H84" s="25">
        <v>5</v>
      </c>
      <c r="I84" s="26"/>
      <c r="J84" s="27"/>
      <c r="K84" s="28">
        <f>IF(AND(H84= "",I84= ""), 0, ROUND(ROUND(J84, 2) * ROUND(IF(I84="",H84,I84),  0), 2))</f>
        <v>0</v>
      </c>
      <c r="L84" s="7"/>
      <c r="N84" s="29">
        <v>0.2</v>
      </c>
      <c r="R84" s="7">
        <v>685</v>
      </c>
    </row>
    <row r="85" spans="1:18" hidden="1" x14ac:dyDescent="0.3">
      <c r="A85" s="7" t="s">
        <v>49</v>
      </c>
    </row>
    <row r="86" spans="1:18" x14ac:dyDescent="0.3">
      <c r="A86" s="7">
        <v>9</v>
      </c>
      <c r="B86" s="22" t="s">
        <v>111</v>
      </c>
      <c r="C86" s="22"/>
      <c r="D86" s="63" t="s">
        <v>112</v>
      </c>
      <c r="E86" s="64"/>
      <c r="F86" s="64"/>
      <c r="G86" s="24" t="s">
        <v>110</v>
      </c>
      <c r="H86" s="25">
        <v>13</v>
      </c>
      <c r="I86" s="26"/>
      <c r="J86" s="27"/>
      <c r="K86" s="28">
        <f>IF(AND(H86= "",I86= ""), 0, ROUND(ROUND(J86, 2) * ROUND(IF(I86="",H86,I86),  0), 2))</f>
        <v>0</v>
      </c>
      <c r="L86" s="7"/>
      <c r="N86" s="29">
        <v>0.2</v>
      </c>
      <c r="R86" s="7">
        <v>685</v>
      </c>
    </row>
    <row r="87" spans="1:18" hidden="1" x14ac:dyDescent="0.3">
      <c r="A87" s="7" t="s">
        <v>49</v>
      </c>
    </row>
    <row r="88" spans="1:18" hidden="1" x14ac:dyDescent="0.3">
      <c r="A88" s="7" t="s">
        <v>53</v>
      </c>
    </row>
    <row r="89" spans="1:18" x14ac:dyDescent="0.3">
      <c r="A89" s="7">
        <v>4</v>
      </c>
      <c r="B89" s="17" t="s">
        <v>113</v>
      </c>
      <c r="C89" s="17"/>
      <c r="D89" s="62" t="s">
        <v>114</v>
      </c>
      <c r="E89" s="62"/>
      <c r="F89" s="62"/>
      <c r="G89" s="20"/>
      <c r="H89" s="20"/>
      <c r="I89" s="20"/>
      <c r="J89" s="20"/>
      <c r="K89" s="21"/>
      <c r="L89" s="7"/>
    </row>
    <row r="90" spans="1:18" hidden="1" x14ac:dyDescent="0.3">
      <c r="A90" s="7" t="s">
        <v>44</v>
      </c>
    </row>
    <row r="91" spans="1:18" x14ac:dyDescent="0.3">
      <c r="A91" s="7">
        <v>9</v>
      </c>
      <c r="B91" s="22" t="s">
        <v>115</v>
      </c>
      <c r="C91" s="22"/>
      <c r="D91" s="63" t="s">
        <v>114</v>
      </c>
      <c r="E91" s="64"/>
      <c r="F91" s="64"/>
      <c r="G91" s="24" t="s">
        <v>47</v>
      </c>
      <c r="H91" s="25">
        <v>1</v>
      </c>
      <c r="I91" s="26"/>
      <c r="J91" s="27"/>
      <c r="K91" s="28">
        <f>IF(AND(H91= "",I91= ""), 0, ROUND(ROUND(J91, 2) * ROUND(IF(I91="",H91,I91),  0), 2))</f>
        <v>0</v>
      </c>
      <c r="L91" s="7"/>
      <c r="N91" s="29">
        <v>0.2</v>
      </c>
      <c r="R91" s="7">
        <v>685</v>
      </c>
    </row>
    <row r="92" spans="1:18" hidden="1" x14ac:dyDescent="0.3">
      <c r="A92" s="7" t="s">
        <v>49</v>
      </c>
    </row>
    <row r="93" spans="1:18" hidden="1" x14ac:dyDescent="0.3">
      <c r="A93" s="7" t="s">
        <v>53</v>
      </c>
    </row>
    <row r="94" spans="1:18" x14ac:dyDescent="0.3">
      <c r="A94" s="7" t="s">
        <v>40</v>
      </c>
      <c r="B94" s="23"/>
      <c r="C94" s="23"/>
      <c r="D94" s="65"/>
      <c r="E94" s="65"/>
      <c r="F94" s="65"/>
      <c r="K94" s="23"/>
    </row>
    <row r="95" spans="1:18" x14ac:dyDescent="0.3">
      <c r="B95" s="23"/>
      <c r="C95" s="23"/>
      <c r="D95" s="68" t="s">
        <v>63</v>
      </c>
      <c r="E95" s="69"/>
      <c r="F95" s="69"/>
      <c r="G95" s="66"/>
      <c r="H95" s="66"/>
      <c r="I95" s="66"/>
      <c r="J95" s="66"/>
      <c r="K95" s="67"/>
    </row>
    <row r="96" spans="1:18" x14ac:dyDescent="0.3">
      <c r="B96" s="23"/>
      <c r="C96" s="23"/>
      <c r="D96" s="71"/>
      <c r="E96" s="43"/>
      <c r="F96" s="43"/>
      <c r="G96" s="43"/>
      <c r="H96" s="43"/>
      <c r="I96" s="43"/>
      <c r="J96" s="43"/>
      <c r="K96" s="70"/>
    </row>
    <row r="97" spans="1:11" x14ac:dyDescent="0.3">
      <c r="B97" s="23"/>
      <c r="C97" s="23"/>
      <c r="D97" s="74" t="s">
        <v>60</v>
      </c>
      <c r="E97" s="75"/>
      <c r="F97" s="75"/>
      <c r="G97" s="72">
        <f>SUMIF(L34:L94, IF(L33="","",L33), K34:K94)</f>
        <v>0</v>
      </c>
      <c r="H97" s="72"/>
      <c r="I97" s="72"/>
      <c r="J97" s="72"/>
      <c r="K97" s="73"/>
    </row>
    <row r="98" spans="1:11" hidden="1" x14ac:dyDescent="0.3">
      <c r="B98" s="23"/>
      <c r="C98" s="23"/>
      <c r="D98" s="78" t="s">
        <v>61</v>
      </c>
      <c r="E98" s="79"/>
      <c r="F98" s="79"/>
      <c r="G98" s="76">
        <f>ROUND(SUMIF(L34:L94, IF(L33="","",L33), K34:K94) * 0.2, 2)</f>
        <v>0</v>
      </c>
      <c r="H98" s="76"/>
      <c r="I98" s="76"/>
      <c r="J98" s="76"/>
      <c r="K98" s="77"/>
    </row>
    <row r="99" spans="1:11" hidden="1" x14ac:dyDescent="0.3">
      <c r="B99" s="23"/>
      <c r="C99" s="23"/>
      <c r="D99" s="74" t="s">
        <v>62</v>
      </c>
      <c r="E99" s="75"/>
      <c r="F99" s="75"/>
      <c r="G99" s="72">
        <f>SUM(G97:G98)</f>
        <v>0</v>
      </c>
      <c r="H99" s="72"/>
      <c r="I99" s="72"/>
      <c r="J99" s="72"/>
      <c r="K99" s="73"/>
    </row>
    <row r="100" spans="1:11" ht="31.2" customHeight="1" x14ac:dyDescent="0.3">
      <c r="B100" s="3"/>
      <c r="C100" s="3"/>
      <c r="D100" s="80" t="s">
        <v>116</v>
      </c>
      <c r="E100" s="80"/>
      <c r="F100" s="80"/>
      <c r="G100" s="80"/>
      <c r="H100" s="80"/>
      <c r="I100" s="80"/>
      <c r="J100" s="80"/>
      <c r="K100" s="80"/>
    </row>
    <row r="102" spans="1:11" x14ac:dyDescent="0.3">
      <c r="D102" s="81" t="s">
        <v>117</v>
      </c>
      <c r="E102" s="81"/>
      <c r="F102" s="81"/>
      <c r="G102" s="81"/>
      <c r="H102" s="81"/>
      <c r="I102" s="81"/>
      <c r="J102" s="81"/>
      <c r="K102" s="81"/>
    </row>
    <row r="103" spans="1:11" x14ac:dyDescent="0.3">
      <c r="D103" s="83" t="s">
        <v>118</v>
      </c>
      <c r="E103" s="84"/>
      <c r="F103" s="84"/>
      <c r="G103" s="82">
        <f>SUMIF(L10:L24, "", K10:K24)</f>
        <v>0</v>
      </c>
      <c r="H103" s="82"/>
      <c r="I103" s="82"/>
      <c r="J103" s="82"/>
      <c r="K103" s="82"/>
    </row>
    <row r="104" spans="1:11" x14ac:dyDescent="0.3">
      <c r="D104" s="83" t="s">
        <v>119</v>
      </c>
      <c r="E104" s="84"/>
      <c r="F104" s="84"/>
      <c r="G104" s="82">
        <f>SUMIF(L37:L91, "", K37:K91)</f>
        <v>0</v>
      </c>
      <c r="H104" s="82"/>
      <c r="I104" s="82"/>
      <c r="J104" s="82"/>
      <c r="K104" s="82"/>
    </row>
    <row r="105" spans="1:11" x14ac:dyDescent="0.3">
      <c r="D105" s="85" t="s">
        <v>120</v>
      </c>
      <c r="E105" s="86"/>
      <c r="F105" s="86"/>
      <c r="G105" s="33"/>
      <c r="H105" s="33"/>
      <c r="I105" s="33"/>
      <c r="J105" s="33"/>
      <c r="K105" s="34"/>
    </row>
    <row r="106" spans="1:11" x14ac:dyDescent="0.3">
      <c r="D106" s="87"/>
      <c r="E106" s="88"/>
      <c r="F106" s="88"/>
      <c r="G106" s="88"/>
      <c r="H106" s="88"/>
      <c r="I106" s="88"/>
      <c r="J106" s="88"/>
      <c r="K106" s="89"/>
    </row>
    <row r="107" spans="1:11" x14ac:dyDescent="0.3">
      <c r="A107" s="35"/>
      <c r="D107" s="90" t="s">
        <v>60</v>
      </c>
      <c r="E107" s="43"/>
      <c r="F107" s="43"/>
      <c r="G107" s="91">
        <f>SUMIF(L5:L100, IF(L4="","",L4), K5:K100)</f>
        <v>0</v>
      </c>
      <c r="H107" s="92"/>
      <c r="I107" s="92"/>
      <c r="J107" s="92"/>
      <c r="K107" s="93"/>
    </row>
    <row r="108" spans="1:11" x14ac:dyDescent="0.3">
      <c r="A108" s="35"/>
      <c r="D108" s="90" t="s">
        <v>61</v>
      </c>
      <c r="E108" s="43"/>
      <c r="F108" s="43"/>
      <c r="G108" s="91">
        <f>ROUND(SUMIF(L5:L100, IF(L4="","",L4), K5:K100) * 0.2, 2)</f>
        <v>0</v>
      </c>
      <c r="H108" s="92"/>
      <c r="I108" s="92"/>
      <c r="J108" s="92"/>
      <c r="K108" s="93"/>
    </row>
    <row r="109" spans="1:11" x14ac:dyDescent="0.3">
      <c r="D109" s="94" t="s">
        <v>62</v>
      </c>
      <c r="E109" s="95"/>
      <c r="F109" s="95"/>
      <c r="G109" s="96">
        <f>SUM(G107:G108)</f>
        <v>0</v>
      </c>
      <c r="H109" s="97"/>
      <c r="I109" s="97"/>
      <c r="J109" s="97"/>
      <c r="K109" s="98"/>
    </row>
    <row r="110" spans="1:11" x14ac:dyDescent="0.3">
      <c r="D110" s="99"/>
      <c r="E110" s="43"/>
      <c r="F110" s="43"/>
      <c r="G110" s="43"/>
      <c r="H110" s="43"/>
      <c r="I110" s="43"/>
      <c r="J110" s="43"/>
      <c r="K110" s="43"/>
    </row>
    <row r="111" spans="1:11" x14ac:dyDescent="0.3">
      <c r="D111" s="100" t="s">
        <v>121</v>
      </c>
      <c r="E111" s="100"/>
      <c r="F111" s="100"/>
      <c r="G111" s="100"/>
      <c r="H111" s="100"/>
      <c r="I111" s="100"/>
      <c r="J111" s="100"/>
      <c r="K111" s="100"/>
    </row>
    <row r="112" spans="1:11" x14ac:dyDescent="0.3">
      <c r="D112" s="101" t="str">
        <f>IF(Paramètres!AA2&lt;&gt;"",Paramètres!AA2,"")</f>
        <v xml:space="preserve">Zéro euro </v>
      </c>
      <c r="E112" s="101"/>
      <c r="F112" s="101"/>
      <c r="G112" s="101"/>
      <c r="H112" s="101"/>
      <c r="I112" s="101"/>
      <c r="J112" s="101"/>
      <c r="K112" s="101"/>
    </row>
    <row r="113" spans="4:11" x14ac:dyDescent="0.3">
      <c r="D113" s="101"/>
      <c r="E113" s="101"/>
      <c r="F113" s="101"/>
      <c r="G113" s="101"/>
      <c r="H113" s="101"/>
      <c r="I113" s="101"/>
      <c r="J113" s="101"/>
      <c r="K113" s="101"/>
    </row>
    <row r="114" spans="4:11" ht="56.7" customHeight="1" x14ac:dyDescent="0.3">
      <c r="G114" s="102" t="s">
        <v>122</v>
      </c>
      <c r="H114" s="102"/>
      <c r="I114" s="102"/>
      <c r="J114" s="102"/>
      <c r="K114" s="102"/>
    </row>
    <row r="116" spans="4:11" x14ac:dyDescent="0.3">
      <c r="D116" s="103" t="s">
        <v>123</v>
      </c>
      <c r="E116" s="103"/>
      <c r="G116" s="103" t="s">
        <v>124</v>
      </c>
      <c r="H116" s="103"/>
      <c r="I116" s="103"/>
      <c r="J116" s="103"/>
      <c r="K116" s="103"/>
    </row>
    <row r="117" spans="4:11" ht="85.05" customHeight="1" x14ac:dyDescent="0.3">
      <c r="D117" s="103"/>
      <c r="E117" s="103"/>
      <c r="G117" s="103"/>
      <c r="H117" s="103"/>
      <c r="I117" s="103"/>
      <c r="J117" s="103"/>
      <c r="K117" s="103"/>
    </row>
    <row r="118" spans="4:11" x14ac:dyDescent="0.3">
      <c r="D118" s="104"/>
      <c r="E118" s="104"/>
      <c r="F118" s="104"/>
      <c r="G118" s="104"/>
      <c r="H118" s="104"/>
      <c r="I118" s="104"/>
      <c r="J118" s="104"/>
      <c r="K118" s="104"/>
    </row>
  </sheetData>
  <sheetProtection password="E95E" sheet="1" objects="1" selectLockedCells="1"/>
  <mergeCells count="79">
    <mergeCell ref="D113:K113"/>
    <mergeCell ref="G114:K114"/>
    <mergeCell ref="D116:E117"/>
    <mergeCell ref="G116:K117"/>
    <mergeCell ref="D118:K118"/>
    <mergeCell ref="D109:F109"/>
    <mergeCell ref="G109:K109"/>
    <mergeCell ref="D110:K110"/>
    <mergeCell ref="D111:K111"/>
    <mergeCell ref="D112:K112"/>
    <mergeCell ref="D105:F105"/>
    <mergeCell ref="D106:K106"/>
    <mergeCell ref="D107:F107"/>
    <mergeCell ref="G107:K107"/>
    <mergeCell ref="D108:F108"/>
    <mergeCell ref="G108:K108"/>
    <mergeCell ref="D100:K100"/>
    <mergeCell ref="D102:K102"/>
    <mergeCell ref="G103:K103"/>
    <mergeCell ref="D103:F103"/>
    <mergeCell ref="G104:K104"/>
    <mergeCell ref="D104:F104"/>
    <mergeCell ref="G97:K97"/>
    <mergeCell ref="D97:F97"/>
    <mergeCell ref="G98:K98"/>
    <mergeCell ref="D98:F98"/>
    <mergeCell ref="G99:K99"/>
    <mergeCell ref="D99:F99"/>
    <mergeCell ref="D94:F94"/>
    <mergeCell ref="G95:K95"/>
    <mergeCell ref="D95:F95"/>
    <mergeCell ref="G96:K96"/>
    <mergeCell ref="D96:F96"/>
    <mergeCell ref="D82:F82"/>
    <mergeCell ref="D84:F84"/>
    <mergeCell ref="D86:F86"/>
    <mergeCell ref="D89:F89"/>
    <mergeCell ref="D91:F91"/>
    <mergeCell ref="D70:F70"/>
    <mergeCell ref="D72:F72"/>
    <mergeCell ref="D74:F74"/>
    <mergeCell ref="D77:F77"/>
    <mergeCell ref="D79:F79"/>
    <mergeCell ref="D58:F58"/>
    <mergeCell ref="D60:F60"/>
    <mergeCell ref="D63:F63"/>
    <mergeCell ref="D65:F65"/>
    <mergeCell ref="D67:F67"/>
    <mergeCell ref="D47:F47"/>
    <mergeCell ref="D49:F49"/>
    <mergeCell ref="D52:F52"/>
    <mergeCell ref="D54:F54"/>
    <mergeCell ref="D56:F56"/>
    <mergeCell ref="D35:F35"/>
    <mergeCell ref="D37:F37"/>
    <mergeCell ref="D39:F39"/>
    <mergeCell ref="D42:F42"/>
    <mergeCell ref="D45:F45"/>
    <mergeCell ref="G31:K31"/>
    <mergeCell ref="D31:F31"/>
    <mergeCell ref="G32:K32"/>
    <mergeCell ref="D32:F32"/>
    <mergeCell ref="D33:F33"/>
    <mergeCell ref="G28:K28"/>
    <mergeCell ref="D28:F28"/>
    <mergeCell ref="G29:K29"/>
    <mergeCell ref="D29:F29"/>
    <mergeCell ref="G30:K30"/>
    <mergeCell ref="D30:F30"/>
    <mergeCell ref="D17:F17"/>
    <mergeCell ref="D20:F20"/>
    <mergeCell ref="D22:F22"/>
    <mergeCell ref="D24:F24"/>
    <mergeCell ref="D27:F27"/>
    <mergeCell ref="D3:F3"/>
    <mergeCell ref="D4:F4"/>
    <mergeCell ref="D7:F7"/>
    <mergeCell ref="D8:F8"/>
    <mergeCell ref="D10:F10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&amp;LZ-25057 - COLONNES MONTANTES EST - PHASE 1
78 - RAMBOUILLET&amp;RDPGF - Lot n°1 MAÇONNERIE - PLÂTRERIE 
DCE - Edition du 19/01/2026</oddHeader>
    <oddFooter>&amp;L2BDM Architectes - Christophe BATARD ACMH&amp;CEdition du 19/01/2026&amp;RPage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88671875" defaultRowHeight="12.75" customHeight="1" x14ac:dyDescent="0.3"/>
  <cols>
    <col min="1" max="1" width="11.44140625" customWidth="1"/>
    <col min="2" max="2" width="35" customWidth="1"/>
    <col min="3" max="10" width="11.44140625" customWidth="1"/>
  </cols>
  <sheetData>
    <row r="1" spans="1:27" ht="12.75" customHeight="1" x14ac:dyDescent="0.3">
      <c r="B1" s="32" t="s">
        <v>125</v>
      </c>
      <c r="AA1" s="7">
        <f>IF(DPGF!G109&lt;&gt;"",DPGF!G109,"0")</f>
        <v>0</v>
      </c>
    </row>
    <row r="2" spans="1:27" ht="12.75" customHeight="1" x14ac:dyDescent="0.3">
      <c r="AA2" s="7" t="str">
        <f>UPPER(MID(AA98,1,1))&amp;MID(AA98,2,168)</f>
        <v xml:space="preserve">Zéro euro </v>
      </c>
    </row>
    <row r="3" spans="1:27" ht="25.5" customHeight="1" x14ac:dyDescent="0.3">
      <c r="A3" s="37" t="s">
        <v>126</v>
      </c>
      <c r="B3" s="36" t="s">
        <v>127</v>
      </c>
      <c r="C3" s="105" t="s">
        <v>152</v>
      </c>
      <c r="D3" s="105"/>
      <c r="E3" s="105"/>
      <c r="F3" s="105"/>
      <c r="G3" s="105"/>
      <c r="H3" s="105"/>
      <c r="I3" s="105"/>
      <c r="J3" s="105"/>
      <c r="AA3" s="7">
        <f>INT(AA1/1000000)</f>
        <v>0</v>
      </c>
    </row>
    <row r="4" spans="1:27" ht="12.75" customHeight="1" x14ac:dyDescent="0.3">
      <c r="AA4" s="7">
        <f>INT((AA1-AA3*1000000)/1000)</f>
        <v>0</v>
      </c>
    </row>
    <row r="5" spans="1:27" ht="25.5" customHeight="1" x14ac:dyDescent="0.3">
      <c r="A5" s="37" t="s">
        <v>128</v>
      </c>
      <c r="B5" s="36" t="s">
        <v>129</v>
      </c>
      <c r="C5" s="105" t="s">
        <v>153</v>
      </c>
      <c r="D5" s="105"/>
      <c r="E5" s="105"/>
      <c r="F5" s="105"/>
      <c r="G5" s="105"/>
      <c r="H5" s="105"/>
      <c r="I5" s="105"/>
      <c r="J5" s="105"/>
      <c r="AA5" s="7">
        <f>INT(AA1-AA3*1000000-AA4*1000)</f>
        <v>0</v>
      </c>
    </row>
    <row r="6" spans="1:27" ht="12.75" customHeight="1" x14ac:dyDescent="0.3">
      <c r="AA6" s="7">
        <f>ROUND(AA1-AA3*1000000-AA4*1000-AA5,2)*100</f>
        <v>0</v>
      </c>
    </row>
    <row r="7" spans="1:27" ht="12.75" customHeight="1" x14ac:dyDescent="0.3">
      <c r="A7" s="37" t="s">
        <v>138</v>
      </c>
      <c r="B7" s="36" t="s">
        <v>139</v>
      </c>
      <c r="C7" s="38" t="s">
        <v>154</v>
      </c>
      <c r="AA7" s="7">
        <f>AA3-AA12*100</f>
        <v>0</v>
      </c>
    </row>
    <row r="8" spans="1:27" ht="12.75" customHeight="1" x14ac:dyDescent="0.3">
      <c r="AA8" s="7">
        <f>0</f>
        <v>0</v>
      </c>
    </row>
    <row r="9" spans="1:27" ht="12.75" customHeight="1" x14ac:dyDescent="0.3">
      <c r="A9" s="37" t="s">
        <v>140</v>
      </c>
      <c r="B9" s="36" t="s">
        <v>141</v>
      </c>
      <c r="C9" s="38" t="s">
        <v>38</v>
      </c>
      <c r="AA9" s="7">
        <f>AA4-AA15*100</f>
        <v>0</v>
      </c>
    </row>
    <row r="10" spans="1:27" ht="12.75" customHeight="1" x14ac:dyDescent="0.3">
      <c r="AA10" s="7">
        <f>ROUND(AA5-AA18*100,0)</f>
        <v>0</v>
      </c>
    </row>
    <row r="11" spans="1:27" ht="25.5" customHeight="1" x14ac:dyDescent="0.3">
      <c r="A11" s="37" t="s">
        <v>130</v>
      </c>
      <c r="B11" s="36" t="s">
        <v>131</v>
      </c>
      <c r="C11" s="105" t="s">
        <v>39</v>
      </c>
      <c r="D11" s="105"/>
      <c r="E11" s="105"/>
      <c r="F11" s="105"/>
      <c r="G11" s="105"/>
      <c r="H11" s="105"/>
      <c r="I11" s="105"/>
      <c r="J11" s="105"/>
      <c r="AA11" s="7">
        <f>AA6</f>
        <v>0</v>
      </c>
    </row>
    <row r="12" spans="1:27" ht="12.75" customHeight="1" x14ac:dyDescent="0.3">
      <c r="AA12" s="7">
        <f>INT(AA3/100)</f>
        <v>0</v>
      </c>
    </row>
    <row r="13" spans="1:27" ht="12.75" customHeight="1" x14ac:dyDescent="0.3">
      <c r="A13" s="37" t="s">
        <v>142</v>
      </c>
      <c r="B13" s="36" t="s">
        <v>143</v>
      </c>
      <c r="C13" s="38" t="s">
        <v>155</v>
      </c>
      <c r="AA13" s="7">
        <f>INT((AA3-AA12*100)/10)</f>
        <v>0</v>
      </c>
    </row>
    <row r="14" spans="1:27" ht="12.75" customHeight="1" x14ac:dyDescent="0.3">
      <c r="AA14" s="7">
        <f>AA3-AA12*100-AA13*10</f>
        <v>0</v>
      </c>
    </row>
    <row r="15" spans="1:27" ht="12.75" customHeight="1" x14ac:dyDescent="0.3">
      <c r="A15" s="37" t="s">
        <v>144</v>
      </c>
      <c r="B15" s="36" t="s">
        <v>145</v>
      </c>
      <c r="C15" s="38" t="s">
        <v>156</v>
      </c>
      <c r="AA15" s="7">
        <f>INT(AA4/100)</f>
        <v>0</v>
      </c>
    </row>
    <row r="16" spans="1:27" ht="12.75" customHeight="1" x14ac:dyDescent="0.3">
      <c r="AA16" s="7">
        <f>INT((AA4-AA15*100)/10)</f>
        <v>0</v>
      </c>
    </row>
    <row r="17" spans="1:27" ht="12.75" customHeight="1" x14ac:dyDescent="0.3">
      <c r="A17" s="37" t="s">
        <v>146</v>
      </c>
      <c r="B17" s="36" t="s">
        <v>147</v>
      </c>
      <c r="C17" s="38" t="s">
        <v>157</v>
      </c>
      <c r="AA17" s="7">
        <f>AA4-AA15*100-AA16*10</f>
        <v>0</v>
      </c>
    </row>
    <row r="18" spans="1:27" ht="12.75" customHeight="1" x14ac:dyDescent="0.3">
      <c r="AA18" s="7">
        <f>INT(AA5/100)</f>
        <v>0</v>
      </c>
    </row>
    <row r="19" spans="1:27" ht="12.75" customHeight="1" x14ac:dyDescent="0.3">
      <c r="C19" s="39">
        <v>0.2</v>
      </c>
      <c r="E19" s="40" t="s">
        <v>148</v>
      </c>
      <c r="AA19" s="7">
        <f>INT((AA5-AA18*100)/10)</f>
        <v>0</v>
      </c>
    </row>
    <row r="20" spans="1:27" ht="12.75" customHeight="1" x14ac:dyDescent="0.3">
      <c r="C20" s="41">
        <v>5.5E-2</v>
      </c>
      <c r="E20" s="40" t="s">
        <v>149</v>
      </c>
      <c r="AA20" s="7">
        <f>AA5-AA18*100-AA19*10</f>
        <v>0</v>
      </c>
    </row>
    <row r="21" spans="1:27" ht="12.75" customHeight="1" x14ac:dyDescent="0.3">
      <c r="C21" s="41">
        <v>0</v>
      </c>
      <c r="E21" s="40" t="s">
        <v>150</v>
      </c>
      <c r="AA21" s="7">
        <f>INT(AA6/10)</f>
        <v>0</v>
      </c>
    </row>
    <row r="22" spans="1:27" ht="12.75" customHeight="1" x14ac:dyDescent="0.3">
      <c r="C22" s="42">
        <v>0</v>
      </c>
      <c r="E22" s="40" t="s">
        <v>151</v>
      </c>
      <c r="AA22" s="7">
        <f>ROUND(AA6-AA21*10,0)</f>
        <v>0</v>
      </c>
    </row>
    <row r="23" spans="1:27" ht="12.75" customHeight="1" x14ac:dyDescent="0.3">
      <c r="AA23" s="7" t="str">
        <f>IF(AA12=0,"",IF(AA12=1,"",IF(AA12=2,"deux ",IF(AA12=3,"trois ",IF(AA12=4,"quatre ",IF(AA12=5,"cinq ",AA42))))))</f>
        <v/>
      </c>
    </row>
    <row r="24" spans="1:27" ht="12.75" customHeight="1" x14ac:dyDescent="0.3">
      <c r="A24" s="37" t="s">
        <v>132</v>
      </c>
      <c r="B24" s="36" t="s">
        <v>133</v>
      </c>
      <c r="C24" s="105"/>
      <c r="D24" s="105"/>
      <c r="E24" s="105"/>
      <c r="F24" s="105"/>
      <c r="G24" s="105"/>
      <c r="H24" s="105"/>
      <c r="I24" s="105"/>
      <c r="J24" s="105"/>
      <c r="AA24" s="7" t="str">
        <f>IF(AA12=0,"",IF(AA12&lt;2,"cent ",AA43))</f>
        <v/>
      </c>
    </row>
    <row r="25" spans="1:27" ht="12.75" customHeight="1" x14ac:dyDescent="0.3">
      <c r="AA25" s="7" t="str">
        <f>IF(AA13=1,AA44,IF(AA13=7,AA64,IF(AA13=9,AA80,AA89)))</f>
        <v/>
      </c>
    </row>
    <row r="26" spans="1:27" ht="12.75" customHeight="1" x14ac:dyDescent="0.3">
      <c r="A26" s="37" t="s">
        <v>134</v>
      </c>
      <c r="B26" s="36" t="s">
        <v>135</v>
      </c>
      <c r="C26" s="105" t="s">
        <v>158</v>
      </c>
      <c r="D26" s="105"/>
      <c r="E26" s="105"/>
      <c r="F26" s="105"/>
      <c r="G26" s="105"/>
      <c r="H26" s="105"/>
      <c r="I26" s="105"/>
      <c r="J26" s="105"/>
      <c r="AA26" s="7" t="str">
        <f>IF(AA7=11,"",IF(AA7=12,"",IF(AA7=13,"",IF(AA7=14,"",IF(AA7=15,"",IF(AA7=16,"",AA45))))))</f>
        <v/>
      </c>
    </row>
    <row r="27" spans="1:27" ht="12.75" customHeight="1" x14ac:dyDescent="0.3">
      <c r="AA27" s="7" t="str">
        <f>IF(AA3=0,"",IF(AA3&lt;2,"million ","millions "))</f>
        <v/>
      </c>
    </row>
    <row r="28" spans="1:27" ht="12.75" customHeight="1" x14ac:dyDescent="0.3">
      <c r="A28" s="37" t="s">
        <v>136</v>
      </c>
      <c r="B28" s="36" t="s">
        <v>137</v>
      </c>
      <c r="C28" s="105"/>
      <c r="D28" s="105"/>
      <c r="E28" s="105"/>
      <c r="F28" s="105"/>
      <c r="G28" s="105"/>
      <c r="H28" s="105"/>
      <c r="I28" s="105"/>
      <c r="J28" s="105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3">
      <c r="AA29" s="7" t="str">
        <f>IF(AA15=0,"",IF(AA15&lt;2,"cent ",AA47))</f>
        <v/>
      </c>
    </row>
    <row r="30" spans="1:27" ht="12.75" customHeight="1" x14ac:dyDescent="0.3">
      <c r="AA30" s="7" t="str">
        <f>IF(AA16=1,AA48,IF(AA16=7,AA66,IF(AA16=9,AA81,AA90)))</f>
        <v/>
      </c>
    </row>
    <row r="31" spans="1:27" ht="12.75" customHeight="1" x14ac:dyDescent="0.3">
      <c r="AA31" s="7" t="str">
        <f>IF(AA4=1,"",AA49)</f>
        <v/>
      </c>
    </row>
    <row r="32" spans="1:27" ht="12.75" customHeight="1" x14ac:dyDescent="0.3">
      <c r="AA32" s="7" t="str">
        <f>IF(AA4&gt;0,"mille ","")</f>
        <v/>
      </c>
    </row>
    <row r="33" spans="27:27" ht="12.75" customHeight="1" x14ac:dyDescent="0.3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3">
      <c r="AA34" s="7" t="str">
        <f>IF(AA18=0,"",IF(AA18&lt;2,"cent ",AA51))</f>
        <v/>
      </c>
    </row>
    <row r="35" spans="27:27" ht="12.75" customHeight="1" x14ac:dyDescent="0.3">
      <c r="AA35" s="7" t="str">
        <f>IF(AA19=1,AA52,IF(AA19=7,AA68,IF(AA19=9,AA83,AA91)))</f>
        <v/>
      </c>
    </row>
    <row r="36" spans="27:27" ht="12.75" customHeight="1" x14ac:dyDescent="0.3">
      <c r="AA36" s="7" t="str">
        <f>IF(AA10=11,"",IF(AA10=12,"",IF(AA10=13,"",IF(AA10=14,"",IF(AA10=15,"",IF(AA10=16,"",AA53))))))</f>
        <v/>
      </c>
    </row>
    <row r="37" spans="27:27" ht="12.75" customHeight="1" x14ac:dyDescent="0.3">
      <c r="AA37" s="7" t="str">
        <f>IF(INT(AA1&lt;2),"euro ","euros ")</f>
        <v xml:space="preserve">euro </v>
      </c>
    </row>
    <row r="38" spans="27:27" ht="12.75" customHeight="1" x14ac:dyDescent="0.3">
      <c r="AA38" s="7" t="str">
        <f>IF(AA6&gt;0,"et ","")</f>
        <v/>
      </c>
    </row>
    <row r="39" spans="27:27" ht="12.75" customHeight="1" x14ac:dyDescent="0.3">
      <c r="AA39" s="7" t="str">
        <f>IF(AA21=1,AA54,IF(AA21=7,AA70,IF(AA21=9,AA84,AA92)))</f>
        <v/>
      </c>
    </row>
    <row r="40" spans="27:27" ht="12.75" customHeight="1" x14ac:dyDescent="0.3">
      <c r="AA40" s="7" t="str">
        <f>IF(AA11=11,"",IF(AA11=12,"",IF(AA11=13,"",IF(AA11=14,"",IF(AA11=15,"",IF(AA11=16,"",AA55))))))</f>
        <v/>
      </c>
    </row>
    <row r="41" spans="27:27" ht="12.75" customHeight="1" x14ac:dyDescent="0.3">
      <c r="AA41" s="7" t="str">
        <f>IF(AA6=0,"",IF(AA6&lt;2,"centime","centimes"))</f>
        <v/>
      </c>
    </row>
    <row r="42" spans="27:27" ht="12.75" customHeight="1" x14ac:dyDescent="0.3">
      <c r="AA42" s="7" t="str">
        <f>IF(AA3=0," ",IF(AA12=6,"six ",IF(AA12=7,"sept ",IF(AA12=8,"huit ",IF(AA12=9,"neuf ",)))))</f>
        <v xml:space="preserve"> </v>
      </c>
    </row>
    <row r="43" spans="27:27" ht="12.75" customHeight="1" x14ac:dyDescent="0.3">
      <c r="AA43" s="7" t="str">
        <f>IF(AA7&gt;0,"cent ", "cents ")</f>
        <v xml:space="preserve">cents </v>
      </c>
    </row>
    <row r="44" spans="27:27" ht="12.75" customHeight="1" x14ac:dyDescent="0.3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3">
      <c r="AA45" s="7" t="str">
        <f>IF(AA7=17,"",IF(AA7=18,"",IF(AA7=19,"",AA57)))</f>
        <v/>
      </c>
    </row>
    <row r="46" spans="27:27" ht="12.75" customHeight="1" x14ac:dyDescent="0.3">
      <c r="AA46" s="7">
        <f>IF(AA15=6,"six ",IF(AA15=7,"sept ",IF(AA15=8,"huit ",IF(AA15=9,"neuf ",))))</f>
        <v>0</v>
      </c>
    </row>
    <row r="47" spans="27:27" ht="12.75" customHeight="1" x14ac:dyDescent="0.3">
      <c r="AA47" s="7" t="str">
        <f>IF(AA9&gt;0,"cent ", "cents ")</f>
        <v xml:space="preserve">cents </v>
      </c>
    </row>
    <row r="48" spans="27:27" ht="12.75" customHeight="1" x14ac:dyDescent="0.3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3">
      <c r="AA49" s="7" t="str">
        <f>IF(AA9=11,"",IF(AA9=12,"",IF(AA9=13,"",IF(AA9=14,"",IF(AA9=15,"",IF(AA9=16,"",AA59))))))</f>
        <v/>
      </c>
    </row>
    <row r="50" spans="27:27" ht="12.75" customHeight="1" x14ac:dyDescent="0.3">
      <c r="AA50" s="7">
        <f>IF(AA18=6,"six ",IF(AA18=7,"sept ",IF(AA18=8,"huit ",IF(AA18=9,"neuf ",))))</f>
        <v>0</v>
      </c>
    </row>
    <row r="51" spans="27:27" ht="12.75" customHeight="1" x14ac:dyDescent="0.3">
      <c r="AA51" s="7" t="str">
        <f>IF(AA10&gt;0,"cent ", "cents ")</f>
        <v xml:space="preserve">cents </v>
      </c>
    </row>
    <row r="52" spans="27:27" ht="12.75" customHeight="1" x14ac:dyDescent="0.3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3">
      <c r="AA53" s="7" t="str">
        <f>IF(AA10=17,"",IF(AA10=18,"",IF(AA10=19,"",AA61)))</f>
        <v/>
      </c>
    </row>
    <row r="54" spans="27:27" ht="12.75" customHeight="1" x14ac:dyDescent="0.3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3">
      <c r="AA55" s="7" t="str">
        <f>IF(AA11=17,"",IF(AA11=18,"",IF(AA11=19,"",AA63)))</f>
        <v/>
      </c>
    </row>
    <row r="56" spans="27:27" ht="12.75" customHeight="1" x14ac:dyDescent="0.3">
      <c r="AA56" s="7" t="str">
        <f>IF(AA7=16,"seize ",IF(AA7=17,"dix-sept ",IF(AA7=18,"dix-huit ",IF(AA7=19,"dix-neuf ",AA64))))</f>
        <v/>
      </c>
    </row>
    <row r="57" spans="27:27" ht="12.75" customHeight="1" x14ac:dyDescent="0.3">
      <c r="AA57" s="7" t="str">
        <f>IF(AA7=21,"et un ",IF(AA7=31,"et un ",IF(AA7=41,"et un ",IF(AA7=51,"et un ",IF(AA7=61,"et un ",AA65)))))</f>
        <v/>
      </c>
    </row>
    <row r="58" spans="27:27" ht="12.75" customHeight="1" x14ac:dyDescent="0.3">
      <c r="AA58" s="7" t="str">
        <f>IF(AA9=16,"seize ",IF(AA9=17,"dix-sept ",IF(AA9=18,"dix-huit ",IF(AA9=19,"dix-neuf ",AA66))))</f>
        <v/>
      </c>
    </row>
    <row r="59" spans="27:27" ht="12.75" customHeight="1" x14ac:dyDescent="0.3">
      <c r="AA59" s="7" t="str">
        <f>IF(AA9=17,"",IF(AA9=18,"",IF(AA9=19,"",AA67)))</f>
        <v/>
      </c>
    </row>
    <row r="60" spans="27:27" ht="12.75" customHeight="1" x14ac:dyDescent="0.3">
      <c r="AA60" s="7" t="str">
        <f>IF(AA10=16,"seize ",IF(AA10=17,"dix-sept ",IF(AA10=18,"dix-huit ",IF(AA10=19,"dix-neuf ",AA68))))</f>
        <v/>
      </c>
    </row>
    <row r="61" spans="27:27" ht="12.75" customHeight="1" x14ac:dyDescent="0.3">
      <c r="AA61" s="7" t="str">
        <f>IF(AA10=21,"et un ",IF(AA10=31,"et un ",IF(AA10=41,"et un ",IF(AA10=51,"et un ",IF(AA10=61,"et un ",AA69)))))</f>
        <v/>
      </c>
    </row>
    <row r="62" spans="27:27" ht="12.75" customHeight="1" x14ac:dyDescent="0.3">
      <c r="AA62" s="7" t="str">
        <f>IF(AA11=16,"seize ",IF(AA11=17,"dix-sept ",IF(AA11=18,"dix-huit ",IF(AA11=19,"dix-neuf ",AA70))))</f>
        <v/>
      </c>
    </row>
    <row r="63" spans="27:27" ht="12.75" customHeight="1" x14ac:dyDescent="0.3">
      <c r="AA63" s="7" t="str">
        <f>IF(AA11=21,"et un ",IF(AA11=31,"et un ",IF(AA11=41,"et un ",IF(AA11=51,"et un ",IF(AA11=61,"et un ",AA71)))))</f>
        <v/>
      </c>
    </row>
    <row r="64" spans="27:27" ht="12.75" customHeight="1" x14ac:dyDescent="0.3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3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3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3">
      <c r="AA67" s="7" t="str">
        <f>IF(AA9=21,"et un ",IF(AA9=31,"et un ",IF(AA9=41,"et un ",IF(AA9=51,"et un ",IF(AA9=61,"et un ",AA75)))))</f>
        <v/>
      </c>
    </row>
    <row r="68" spans="27:27" ht="12.75" customHeight="1" x14ac:dyDescent="0.3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3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3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3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3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3">
      <c r="AA73" s="7">
        <f>IF(AA13=9,"",IF(AA14=6,"six ",IF(AA14=7,"sept ",IF(AA14=8,"huit ",IF(AA14=9,"neuf ",)))))</f>
        <v>0</v>
      </c>
    </row>
    <row r="74" spans="27:27" ht="12.75" customHeight="1" x14ac:dyDescent="0.3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3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3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3">
      <c r="AA77" s="7">
        <f>IF(AA19=9,"",IF(AA20=6,"six ",IF(AA20=7,"sept ",IF(AA20=8,"huit ",IF(AA20=9,"neuf ",)))))</f>
        <v>0</v>
      </c>
    </row>
    <row r="78" spans="27:27" ht="12.75" customHeight="1" x14ac:dyDescent="0.3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3">
      <c r="AA79" s="7">
        <f>IF(AA21=9,"",IF(AA22=6,"six ",IF(AA22=7,"sept ",IF(AA22=8,"huit ",IF(AA22=9,"neuf ",)))))</f>
        <v>0</v>
      </c>
    </row>
    <row r="80" spans="27:27" ht="12.75" customHeight="1" x14ac:dyDescent="0.3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3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3">
      <c r="AA82" s="7">
        <f>IF(AA16=9,"",IF(AA17=6,"six ",IF(AA17=7,"sept ",IF(AA17=8,"huit ",IF(AA17=9,"neuf ",)))))</f>
        <v>0</v>
      </c>
    </row>
    <row r="83" spans="27:27" ht="12.75" customHeight="1" x14ac:dyDescent="0.3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3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3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3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3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3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3">
      <c r="AA89" s="7" t="str">
        <f>IF(AA13=2,"vingt ",IF(AA13=3,"trente ",IF(AA13=4,"quarante ",IF(AA13=5,"cinquante ",AA93))))</f>
        <v/>
      </c>
    </row>
    <row r="90" spans="27:27" ht="12.75" customHeight="1" x14ac:dyDescent="0.3">
      <c r="AA90" s="7" t="str">
        <f>IF(AA16=2,"vingt ",IF(AA16=3,"trente ",IF(AA16=4,"quarante ",IF(AA16=5,"cinquante ",AA94))))</f>
        <v/>
      </c>
    </row>
    <row r="91" spans="27:27" ht="12.75" customHeight="1" x14ac:dyDescent="0.3">
      <c r="AA91" s="7" t="str">
        <f>IF(AA19=2,"vingt ",IF(AA19=3,"trente ",IF(AA19=4,"quarante ",IF(AA19=5,"cinquante ",AA95))))</f>
        <v/>
      </c>
    </row>
    <row r="92" spans="27:27" ht="12.75" customHeight="1" x14ac:dyDescent="0.3">
      <c r="AA92" s="7" t="str">
        <f>IF(AA21=2,"vingt ",IF(AA21=3,"trente ",IF(AA21=4,"quarante ",IF(AA21=5,"cinquante ",AA96))))</f>
        <v/>
      </c>
    </row>
    <row r="93" spans="27:27" ht="12.75" customHeight="1" x14ac:dyDescent="0.3">
      <c r="AA93" s="7" t="str">
        <f>IF(AA13=6,"soixante ",IF(AA7=80,"quatre-vingts ",IF(AA13=8,"quatre-vingt-","")))</f>
        <v/>
      </c>
    </row>
    <row r="94" spans="27:27" ht="12.75" customHeight="1" x14ac:dyDescent="0.3">
      <c r="AA94" s="7" t="str">
        <f>IF(AA16=6,"soixante ",IF(AA9=80,"quatre-vingts ",IF(AA16=8,"quatre-vingt-","")))</f>
        <v/>
      </c>
    </row>
    <row r="95" spans="27:27" ht="12.75" customHeight="1" x14ac:dyDescent="0.3">
      <c r="AA95" s="7" t="str">
        <f>IF(AA19=6,"soixante ",IF(AA10=80,"quatre-vingts ",IF(AA19=8,"quatre-vingt-","")))</f>
        <v/>
      </c>
    </row>
    <row r="96" spans="27:27" ht="12.75" customHeight="1" x14ac:dyDescent="0.3">
      <c r="AA96" s="7" t="str">
        <f>IF(AA21=6,"soixante ",IF(AA11=80,"quatre-vingts ",IF(AA21=8,"quatre-vingt-","")))</f>
        <v/>
      </c>
    </row>
    <row r="97" spans="27:27" ht="12.75" customHeight="1" x14ac:dyDescent="0.3">
      <c r="AA97" s="7">
        <f>0</f>
        <v>0</v>
      </c>
    </row>
    <row r="98" spans="27:27" ht="12.75" customHeight="1" x14ac:dyDescent="0.3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8.88671875" defaultRowHeight="14.4" x14ac:dyDescent="0.3"/>
  <cols>
    <col min="1" max="1" width="24.6640625" customWidth="1"/>
  </cols>
  <sheetData>
    <row r="1" spans="1:3" x14ac:dyDescent="0.3">
      <c r="A1" s="7" t="s">
        <v>159</v>
      </c>
      <c r="B1" s="7" t="s">
        <v>160</v>
      </c>
    </row>
    <row r="2" spans="1:3" x14ac:dyDescent="0.3">
      <c r="A2" s="7" t="s">
        <v>161</v>
      </c>
      <c r="B2" s="7" t="s">
        <v>152</v>
      </c>
    </row>
    <row r="3" spans="1:3" x14ac:dyDescent="0.3">
      <c r="A3" s="7" t="s">
        <v>162</v>
      </c>
      <c r="B3" s="7">
        <v>1</v>
      </c>
    </row>
    <row r="4" spans="1:3" x14ac:dyDescent="0.3">
      <c r="A4" s="7" t="s">
        <v>163</v>
      </c>
      <c r="B4" s="7">
        <v>0</v>
      </c>
    </row>
    <row r="5" spans="1:3" x14ac:dyDescent="0.3">
      <c r="A5" s="7" t="s">
        <v>164</v>
      </c>
      <c r="B5" s="7">
        <v>0</v>
      </c>
    </row>
    <row r="6" spans="1:3" x14ac:dyDescent="0.3">
      <c r="A6" s="7" t="s">
        <v>165</v>
      </c>
      <c r="B6" s="7">
        <v>1</v>
      </c>
    </row>
    <row r="7" spans="1:3" x14ac:dyDescent="0.3">
      <c r="A7" s="7" t="s">
        <v>166</v>
      </c>
      <c r="B7" s="7">
        <v>1</v>
      </c>
    </row>
    <row r="8" spans="1:3" x14ac:dyDescent="0.3">
      <c r="A8" s="7" t="s">
        <v>167</v>
      </c>
      <c r="B8" s="7">
        <v>0</v>
      </c>
    </row>
    <row r="9" spans="1:3" x14ac:dyDescent="0.3">
      <c r="A9" s="7" t="s">
        <v>168</v>
      </c>
      <c r="B9" s="7">
        <v>0</v>
      </c>
    </row>
    <row r="10" spans="1:3" x14ac:dyDescent="0.3">
      <c r="A10" s="7" t="s">
        <v>169</v>
      </c>
      <c r="C10" s="7" t="s">
        <v>170</v>
      </c>
    </row>
    <row r="11" spans="1:3" x14ac:dyDescent="0.3">
      <c r="A11" s="7" t="s">
        <v>171</v>
      </c>
      <c r="B11" s="7">
        <v>0</v>
      </c>
    </row>
    <row r="12" spans="1:3" x14ac:dyDescent="0.3">
      <c r="A12" s="7" t="s">
        <v>172</v>
      </c>
      <c r="B12" s="7" t="s">
        <v>173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8.88671875" defaultRowHeight="12.75" customHeight="1" x14ac:dyDescent="0.3"/>
  <cols>
    <col min="1" max="1" width="6.6640625" customWidth="1"/>
    <col min="2" max="2" width="35" customWidth="1"/>
    <col min="3" max="10" width="11.44140625" customWidth="1"/>
  </cols>
  <sheetData>
    <row r="2" spans="1:10" ht="12.75" customHeight="1" x14ac:dyDescent="0.3">
      <c r="B2" s="106" t="s">
        <v>174</v>
      </c>
      <c r="C2" s="106"/>
      <c r="D2" s="106"/>
      <c r="E2" s="106"/>
      <c r="F2" s="106"/>
      <c r="G2" s="106"/>
      <c r="H2" s="106"/>
      <c r="I2" s="106"/>
      <c r="J2" s="106"/>
    </row>
    <row r="4" spans="1:10" ht="12.75" customHeight="1" x14ac:dyDescent="0.3">
      <c r="A4" s="37" t="s">
        <v>126</v>
      </c>
      <c r="B4" s="36" t="s">
        <v>175</v>
      </c>
      <c r="C4" s="107"/>
      <c r="D4" s="107"/>
      <c r="E4" s="107"/>
      <c r="F4" s="107"/>
      <c r="G4" s="107"/>
      <c r="H4" s="107"/>
      <c r="I4" s="107"/>
      <c r="J4" s="107"/>
    </row>
    <row r="6" spans="1:10" ht="12.75" customHeight="1" x14ac:dyDescent="0.3">
      <c r="A6" s="37" t="s">
        <v>128</v>
      </c>
      <c r="B6" s="36" t="s">
        <v>176</v>
      </c>
      <c r="C6" s="107"/>
      <c r="D6" s="107"/>
      <c r="E6" s="107"/>
      <c r="F6" s="107"/>
      <c r="G6" s="107"/>
      <c r="H6" s="107"/>
      <c r="I6" s="107"/>
      <c r="J6" s="107"/>
    </row>
    <row r="8" spans="1:10" ht="12.75" customHeight="1" x14ac:dyDescent="0.3">
      <c r="A8" s="37" t="s">
        <v>138</v>
      </c>
      <c r="B8" s="36" t="s">
        <v>177</v>
      </c>
      <c r="C8" s="107"/>
      <c r="D8" s="107"/>
      <c r="E8" s="107"/>
      <c r="F8" s="107"/>
      <c r="G8" s="107"/>
      <c r="H8" s="107"/>
      <c r="I8" s="107"/>
      <c r="J8" s="107"/>
    </row>
    <row r="10" spans="1:10" ht="12.75" customHeight="1" x14ac:dyDescent="0.3">
      <c r="A10" s="37" t="s">
        <v>140</v>
      </c>
      <c r="B10" s="36" t="s">
        <v>178</v>
      </c>
      <c r="C10" s="108"/>
      <c r="D10" s="108"/>
      <c r="E10" s="108"/>
      <c r="F10" s="108"/>
      <c r="G10" s="108"/>
      <c r="H10" s="108"/>
      <c r="I10" s="108"/>
      <c r="J10" s="108"/>
    </row>
    <row r="12" spans="1:10" ht="12.75" customHeight="1" x14ac:dyDescent="0.3">
      <c r="A12" s="37" t="s">
        <v>130</v>
      </c>
      <c r="B12" s="36" t="s">
        <v>179</v>
      </c>
      <c r="C12" s="107"/>
      <c r="D12" s="107"/>
      <c r="E12" s="107"/>
      <c r="F12" s="107"/>
      <c r="G12" s="107"/>
      <c r="H12" s="107"/>
      <c r="I12" s="107"/>
      <c r="J12" s="107"/>
    </row>
    <row r="14" spans="1:10" ht="12.75" customHeight="1" x14ac:dyDescent="0.3">
      <c r="A14" s="37" t="s">
        <v>142</v>
      </c>
      <c r="B14" s="36" t="s">
        <v>180</v>
      </c>
      <c r="C14" s="107"/>
      <c r="D14" s="107"/>
      <c r="E14" s="107"/>
      <c r="F14" s="107"/>
      <c r="G14" s="107"/>
      <c r="H14" s="107"/>
      <c r="I14" s="107"/>
      <c r="J14" s="107"/>
    </row>
    <row r="16" spans="1:10" ht="12.75" customHeight="1" x14ac:dyDescent="0.3">
      <c r="A16" s="37" t="s">
        <v>144</v>
      </c>
      <c r="B16" s="36" t="s">
        <v>181</v>
      </c>
      <c r="C16" s="107"/>
      <c r="D16" s="107"/>
      <c r="E16" s="107"/>
      <c r="F16" s="107"/>
      <c r="G16" s="107"/>
      <c r="H16" s="107"/>
      <c r="I16" s="107"/>
      <c r="J16" s="107"/>
    </row>
    <row r="18" spans="1:10" ht="12.75" customHeight="1" x14ac:dyDescent="0.3">
      <c r="A18" s="37" t="s">
        <v>146</v>
      </c>
      <c r="B18" s="36" t="s">
        <v>182</v>
      </c>
      <c r="C18" s="109"/>
      <c r="D18" s="109"/>
      <c r="E18" s="109"/>
      <c r="F18" s="109"/>
      <c r="G18" s="109"/>
      <c r="H18" s="109"/>
      <c r="I18" s="109"/>
      <c r="J18" s="109"/>
    </row>
    <row r="20" spans="1:10" ht="12.75" customHeight="1" x14ac:dyDescent="0.3">
      <c r="A20" s="37" t="s">
        <v>183</v>
      </c>
      <c r="B20" s="36" t="s">
        <v>184</v>
      </c>
      <c r="C20" s="109"/>
      <c r="D20" s="109"/>
      <c r="E20" s="109"/>
      <c r="F20" s="109"/>
      <c r="G20" s="109"/>
      <c r="H20" s="109"/>
      <c r="I20" s="109"/>
      <c r="J20" s="109"/>
    </row>
    <row r="22" spans="1:10" ht="12.75" customHeight="1" x14ac:dyDescent="0.3">
      <c r="A22" s="37" t="s">
        <v>132</v>
      </c>
      <c r="B22" s="36" t="s">
        <v>185</v>
      </c>
      <c r="C22" s="109"/>
      <c r="D22" s="109"/>
      <c r="E22" s="109"/>
      <c r="F22" s="109"/>
      <c r="G22" s="109"/>
      <c r="H22" s="109"/>
      <c r="I22" s="109"/>
      <c r="J22" s="109"/>
    </row>
    <row r="24" spans="1:10" ht="12.75" customHeight="1" x14ac:dyDescent="0.3">
      <c r="A24" s="37" t="s">
        <v>134</v>
      </c>
      <c r="B24" s="36" t="s">
        <v>186</v>
      </c>
      <c r="C24" s="107"/>
      <c r="D24" s="107"/>
      <c r="E24" s="107"/>
      <c r="F24" s="107"/>
      <c r="G24" s="107"/>
      <c r="H24" s="107"/>
      <c r="I24" s="107"/>
      <c r="J24" s="107"/>
    </row>
    <row r="28" spans="1:10" ht="60" customHeight="1" x14ac:dyDescent="0.3">
      <c r="A28" s="37" t="s">
        <v>136</v>
      </c>
      <c r="B28" s="36" t="s">
        <v>187</v>
      </c>
      <c r="C28" s="107"/>
      <c r="D28" s="107"/>
      <c r="E28" s="107"/>
      <c r="F28" s="107"/>
      <c r="G28" s="107"/>
      <c r="H28" s="107"/>
      <c r="I28" s="107"/>
      <c r="J28" s="107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28</vt:i4>
      </vt:variant>
    </vt:vector>
  </HeadingPairs>
  <TitlesOfParts>
    <vt:vector size="33" baseType="lpstr">
      <vt:lpstr>Page de garde</vt:lpstr>
      <vt:lpstr>DPGF</vt:lpstr>
      <vt:lpstr>Paramètres</vt:lpstr>
      <vt:lpstr>Version</vt:lpstr>
      <vt:lpstr>Coordonnées Entreprise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2BDM - Julien Rigard</dc:creator>
  <cp:lastModifiedBy>2BDM - Julien RIGARD</cp:lastModifiedBy>
  <dcterms:created xsi:type="dcterms:W3CDTF">2026-01-19T13:10:13Z</dcterms:created>
  <dcterms:modified xsi:type="dcterms:W3CDTF">2026-01-19T13:11:20Z</dcterms:modified>
</cp:coreProperties>
</file>